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5135" windowHeight="6600" tabRatio="787" activeTab="1"/>
  </bookViews>
  <sheets>
    <sheet name="SOAL" sheetId="1" r:id="rId1"/>
    <sheet name="JURNAL" sheetId="2" r:id="rId2"/>
    <sheet name="GL" sheetId="3" r:id="rId3"/>
    <sheet name="Neraca Saldo" sheetId="4" r:id="rId4"/>
    <sheet name="Neraca Lajur" sheetId="9" r:id="rId5"/>
    <sheet name="Neraca" sheetId="6" r:id="rId6"/>
    <sheet name="PL" sheetId="5" r:id="rId7"/>
    <sheet name="Cash Flow" sheetId="8" r:id="rId8"/>
    <sheet name="Lap Perubahan Modal" sheetId="7" r:id="rId9"/>
  </sheets>
  <calcPr calcId="144525"/>
</workbook>
</file>

<file path=xl/calcChain.xml><?xml version="1.0" encoding="utf-8"?>
<calcChain xmlns="http://schemas.openxmlformats.org/spreadsheetml/2006/main">
  <c r="D30" i="8" l="1"/>
  <c r="M35" i="9"/>
  <c r="K37" i="9"/>
  <c r="M37" i="9" s="1"/>
  <c r="K34" i="9"/>
  <c r="M34" i="9" s="1"/>
  <c r="J34" i="9"/>
  <c r="I25" i="9"/>
  <c r="I24" i="9"/>
  <c r="I23" i="9"/>
  <c r="I22" i="9"/>
  <c r="I20" i="9"/>
  <c r="I19" i="9"/>
  <c r="I18" i="9"/>
  <c r="I17" i="9"/>
  <c r="I16" i="9"/>
  <c r="M16" i="9"/>
  <c r="F29" i="9"/>
  <c r="H29" i="9" s="1"/>
  <c r="J29" i="9" s="1"/>
  <c r="F28" i="9"/>
  <c r="F18" i="9"/>
  <c r="L18" i="9" s="1"/>
  <c r="F17" i="9"/>
  <c r="L17" i="9" s="1"/>
  <c r="C17" i="8" s="1"/>
  <c r="E35" i="9"/>
  <c r="G33" i="9"/>
  <c r="K33" i="9" s="1"/>
  <c r="M33" i="9" s="1"/>
  <c r="D33" i="9"/>
  <c r="F33" i="9" s="1"/>
  <c r="J33" i="9" s="1"/>
  <c r="D32" i="9"/>
  <c r="F32" i="9" s="1"/>
  <c r="J32" i="9" s="1"/>
  <c r="D31" i="9"/>
  <c r="F31" i="9" s="1"/>
  <c r="J31" i="9" s="1"/>
  <c r="G30" i="9"/>
  <c r="K30" i="9" s="1"/>
  <c r="M30" i="9" s="1"/>
  <c r="K29" i="9"/>
  <c r="M29" i="9" s="1"/>
  <c r="G29" i="9"/>
  <c r="G28" i="9"/>
  <c r="K28" i="9" s="1"/>
  <c r="M28" i="9" s="1"/>
  <c r="G27" i="9"/>
  <c r="K27" i="9" s="1"/>
  <c r="M27" i="9" s="1"/>
  <c r="F27" i="9"/>
  <c r="G26" i="9"/>
  <c r="K26" i="9" s="1"/>
  <c r="M26" i="9" s="1"/>
  <c r="G25" i="9"/>
  <c r="K25" i="9" s="1"/>
  <c r="M25" i="9" s="1"/>
  <c r="D25" i="9"/>
  <c r="K24" i="9"/>
  <c r="M24" i="9" s="1"/>
  <c r="G24" i="9"/>
  <c r="D24" i="9"/>
  <c r="K23" i="9"/>
  <c r="M23" i="9" s="1"/>
  <c r="G23" i="9"/>
  <c r="D23" i="9"/>
  <c r="H22" i="9"/>
  <c r="G22" i="9"/>
  <c r="K22" i="9" s="1"/>
  <c r="D22" i="9"/>
  <c r="H21" i="9"/>
  <c r="D21" i="9"/>
  <c r="F21" i="9" s="1"/>
  <c r="H20" i="9"/>
  <c r="D20" i="9"/>
  <c r="F20" i="9" s="1"/>
  <c r="H19" i="9"/>
  <c r="G19" i="9"/>
  <c r="H18" i="9"/>
  <c r="M18" i="9"/>
  <c r="D18" i="9"/>
  <c r="H17" i="9"/>
  <c r="D17" i="9"/>
  <c r="H16" i="9"/>
  <c r="D16" i="9"/>
  <c r="G16" i="9"/>
  <c r="E19" i="7"/>
  <c r="E23" i="7"/>
  <c r="C60" i="2"/>
  <c r="C69" i="2"/>
  <c r="D69" i="2"/>
  <c r="C19" i="8"/>
  <c r="C18" i="8"/>
  <c r="D25" i="8"/>
  <c r="C25" i="6"/>
  <c r="D25" i="5"/>
  <c r="C16" i="8" s="1"/>
  <c r="G74" i="3"/>
  <c r="B81" i="3"/>
  <c r="D74" i="3"/>
  <c r="D29" i="4" s="1"/>
  <c r="E14" i="7" s="1"/>
  <c r="E20" i="7" s="1"/>
  <c r="E26" i="7" s="1"/>
  <c r="I67" i="3"/>
  <c r="D28" i="4" s="1"/>
  <c r="I37" i="3"/>
  <c r="D20" i="4" s="1"/>
  <c r="D13" i="5" s="1"/>
  <c r="D35" i="3"/>
  <c r="D19" i="4" s="1"/>
  <c r="B67" i="3"/>
  <c r="C27" i="4" s="1"/>
  <c r="B55" i="3"/>
  <c r="C25" i="4" s="1"/>
  <c r="G55" i="3"/>
  <c r="C26" i="4" s="1"/>
  <c r="G49" i="3"/>
  <c r="C24" i="4" s="1"/>
  <c r="B49" i="3"/>
  <c r="C23" i="4" s="1"/>
  <c r="B43" i="3"/>
  <c r="C21" i="4" s="1"/>
  <c r="G43" i="3"/>
  <c r="C22" i="4" s="1"/>
  <c r="G28" i="3"/>
  <c r="C18" i="4" s="1"/>
  <c r="B28" i="3"/>
  <c r="G22" i="3"/>
  <c r="B22" i="3"/>
  <c r="C15" i="4" s="1"/>
  <c r="D17" i="2"/>
  <c r="D60" i="2" s="1"/>
  <c r="B19" i="9" l="1"/>
  <c r="C21" i="9"/>
  <c r="B23" i="9"/>
  <c r="F23" i="9" s="1"/>
  <c r="H23" i="9" s="1"/>
  <c r="B25" i="9"/>
  <c r="F25" i="9" s="1"/>
  <c r="B30" i="9"/>
  <c r="F30" i="9" s="1"/>
  <c r="J30" i="9" s="1"/>
  <c r="C32" i="9"/>
  <c r="G32" i="9" s="1"/>
  <c r="K32" i="9" s="1"/>
  <c r="C20" i="9"/>
  <c r="G20" i="9" s="1"/>
  <c r="M20" i="9" s="1"/>
  <c r="B22" i="9"/>
  <c r="F22" i="9" s="1"/>
  <c r="L22" i="9" s="1"/>
  <c r="B24" i="9"/>
  <c r="F24" i="9" s="1"/>
  <c r="B26" i="9"/>
  <c r="F26" i="9" s="1"/>
  <c r="C31" i="9"/>
  <c r="G31" i="9" s="1"/>
  <c r="M31" i="9" s="1"/>
  <c r="D35" i="9"/>
  <c r="B16" i="9"/>
  <c r="F16" i="9" s="1"/>
  <c r="L16" i="9" s="1"/>
  <c r="H25" i="9"/>
  <c r="J25" i="9" s="1"/>
  <c r="M22" i="9"/>
  <c r="H26" i="9"/>
  <c r="J26" i="9" s="1"/>
  <c r="F19" i="9"/>
  <c r="L19" i="9" s="1"/>
  <c r="G21" i="9"/>
  <c r="I21" i="9" s="1"/>
  <c r="H24" i="9"/>
  <c r="J24" i="9" s="1"/>
  <c r="H28" i="9"/>
  <c r="J28" i="9" s="1"/>
  <c r="K16" i="9"/>
  <c r="M19" i="9"/>
  <c r="H27" i="9"/>
  <c r="J27" i="9" s="1"/>
  <c r="J23" i="9"/>
  <c r="F35" i="9"/>
  <c r="L21" i="9"/>
  <c r="L20" i="9"/>
  <c r="C15" i="8"/>
  <c r="D27" i="5"/>
  <c r="E22" i="6" s="1"/>
  <c r="E25" i="6" s="1"/>
  <c r="D21" i="8"/>
  <c r="D32" i="8" s="1"/>
  <c r="D32" i="4"/>
  <c r="C32" i="4"/>
  <c r="C35" i="9" l="1"/>
  <c r="L38" i="9"/>
  <c r="B35" i="9"/>
  <c r="H36" i="9"/>
  <c r="I38" i="9"/>
  <c r="G35" i="9"/>
  <c r="M17" i="9"/>
  <c r="H38" i="9" l="1"/>
  <c r="K36" i="9"/>
  <c r="K38" i="9" l="1"/>
  <c r="J37" i="9"/>
  <c r="M32" i="9" l="1"/>
  <c r="M38" i="9" s="1"/>
  <c r="J38" i="9"/>
</calcChain>
</file>

<file path=xl/sharedStrings.xml><?xml version="1.0" encoding="utf-8"?>
<sst xmlns="http://schemas.openxmlformats.org/spreadsheetml/2006/main" count="236" uniqueCount="135">
  <si>
    <t xml:space="preserve"> Diminta:</t>
  </si>
  <si>
    <t>•Buatlah persamaan akuntansi dari perusahaan Tn. Anton!</t>
  </si>
  <si>
    <t>•Buatlah laporan laba-rugi,laporan perubahan modal,dan neraca!</t>
  </si>
  <si>
    <t>TUGAS 1</t>
  </si>
  <si>
    <t>MATA KULIAH</t>
  </si>
  <si>
    <t>: PENGANTAR AKUNTANSI 1</t>
  </si>
  <si>
    <t>DOSEN</t>
  </si>
  <si>
    <t>: Bpk. Dipa Teruna Awaloedin, SE, Ak. MM. M.Akt</t>
  </si>
  <si>
    <t>Tn.Anton menginvestasikan/menyetorkan m odal awal sebesar  Rp.10.000.008,00  bank untuk pembukuan/pendirian.</t>
  </si>
  <si>
    <t>Dibayar Assuransi untuk 3 bulan sebanyak Rp. 750.008,00.</t>
  </si>
  <si>
    <t>Dibeli perlengkapan seharga Rp. 1.500.008,00 secara kredit</t>
  </si>
  <si>
    <t>Di beli secara tunai gedung seharga Rp.2.000.008,00.</t>
  </si>
  <si>
    <t>Diterima pendapatan secara tunai Rp. 2.500.008,00.</t>
  </si>
  <si>
    <t>Memperoleh pendapatan jasa atas reparasi computer sebesar Rp.5.000.016,00  baru membayar Rp.3.000.008,00 sisanya bulan depan.</t>
  </si>
  <si>
    <t>Dibayar tagihan Listrik, Telp dan air Rp. 400.008,00.</t>
  </si>
  <si>
    <t>Membayar gaji karyawan untuk dua minggu sebesar  Rp.2.000.008,00.</t>
  </si>
  <si>
    <t>Dibayar biaya fotocopy dan makan siang karyawan Rp. 250.008,00.</t>
  </si>
  <si>
    <t>Dibayar sewa kendaraan Rp. 350.008,00.</t>
  </si>
  <si>
    <t>Dilakukan reparasi komputer sebesar Rp.4.000.008,00 tetapi belum  di bayar.</t>
  </si>
  <si>
    <t>Diterima jasa reparasi komputer Rp. 1.500.008,00.</t>
  </si>
  <si>
    <t>Membayar beban iklan untuk satu bulan sebesar Rp.500.008,00.</t>
  </si>
  <si>
    <t>Diambil utuk kepentingan pribadi (prive/drawing) Rp.1.000.008,00.</t>
  </si>
  <si>
    <t>Terdapat gaji yang belum di bayar sampai dengan akhir bulan sebesar  Rp.2.000.008,00.</t>
  </si>
  <si>
    <t>SOAL : ANTON REPAIR</t>
  </si>
  <si>
    <t>ANTON REPAIR</t>
  </si>
  <si>
    <t>TANGGAL</t>
  </si>
  <si>
    <t>KETERANGAN</t>
  </si>
  <si>
    <t>DEBET</t>
  </si>
  <si>
    <t>KREDIT</t>
  </si>
  <si>
    <t>Kas</t>
  </si>
  <si>
    <t>Modal</t>
  </si>
  <si>
    <t>Assuransi dibayar dimuka</t>
  </si>
  <si>
    <t>Perlengkapan</t>
  </si>
  <si>
    <t>Gedung</t>
  </si>
  <si>
    <t>Pendapatan</t>
  </si>
  <si>
    <t>Periode : 01 Januari 1998 s.d 31 Januari 1998</t>
  </si>
  <si>
    <t>Piutang</t>
  </si>
  <si>
    <t>Biaya Gaji</t>
  </si>
  <si>
    <t>Biaya Sewa Kendaraan</t>
  </si>
  <si>
    <t>Biaya Iklan</t>
  </si>
  <si>
    <t>Prive</t>
  </si>
  <si>
    <t>Hutang Gaji</t>
  </si>
  <si>
    <t>AYAT JURNAL PENYESUAIAN</t>
  </si>
  <si>
    <t>Biaya Assuransi</t>
  </si>
  <si>
    <t>KAS</t>
  </si>
  <si>
    <t>ASSURANSI DIBAYAR DIMUKA</t>
  </si>
  <si>
    <t>PERLENGKAPAN</t>
  </si>
  <si>
    <t>GEDUNG</t>
  </si>
  <si>
    <t>HUTANG</t>
  </si>
  <si>
    <t>PENDAPATAN</t>
  </si>
  <si>
    <t>PIUTANG</t>
  </si>
  <si>
    <t>BIAYA UTILITIES</t>
  </si>
  <si>
    <t>BIAYA GAJI</t>
  </si>
  <si>
    <t>BIAYA FC &amp; MAKAN SIANG KARYAWAN</t>
  </si>
  <si>
    <t>BIAYA SEWA KENDARAAN</t>
  </si>
  <si>
    <t>BIAYA IKLAN</t>
  </si>
  <si>
    <t>PRIVE</t>
  </si>
  <si>
    <t>HUTANG GAJI</t>
  </si>
  <si>
    <t>s.d 31 Januari 1998</t>
  </si>
  <si>
    <t>Biaya Utilities</t>
  </si>
  <si>
    <t>Biaya FC &amp; Makan siang Karyawan</t>
  </si>
  <si>
    <t>Hutang Usaha</t>
  </si>
  <si>
    <t>Biaya Perlengkapan</t>
  </si>
  <si>
    <t>Jumlah</t>
  </si>
  <si>
    <t>Pengeluaran (Expenses) :</t>
  </si>
  <si>
    <t xml:space="preserve">Total Biaya </t>
  </si>
  <si>
    <t>LABA / Net Income</t>
  </si>
  <si>
    <t>NERACA (BALANCE SHEET)</t>
  </si>
  <si>
    <t>As Of 31 Januari 1998</t>
  </si>
  <si>
    <t>AKTIVA</t>
  </si>
  <si>
    <t>AKTIVA LANCAR</t>
  </si>
  <si>
    <t>AKTIVA TETAP</t>
  </si>
  <si>
    <t>HUTANG (LIABILITY)</t>
  </si>
  <si>
    <t>MODAL (EQUITY)</t>
  </si>
  <si>
    <t>LAPORAN PERUBAHAN MODAL</t>
  </si>
  <si>
    <t>Laba</t>
  </si>
  <si>
    <t>Modal Akhir</t>
  </si>
  <si>
    <t>LAPORAN ARUS KAS (CASH FLOW STATEMENT)</t>
  </si>
  <si>
    <t>Untuk tahun yang berakhir 31 Januari 1998</t>
  </si>
  <si>
    <t>Biaya-Biaya</t>
  </si>
  <si>
    <t>Arus kas bersih dari aktivitas operasi</t>
  </si>
  <si>
    <t>ARUS KAS DARI AKTIVITAS PENDANAAN</t>
  </si>
  <si>
    <t>Arus kas bersih dari aktivitas Pendanaan</t>
  </si>
  <si>
    <t>ARUS KAS DARI AKTIVITAS INVESTASI</t>
  </si>
  <si>
    <t>Pembelian Aktiva Tetap</t>
  </si>
  <si>
    <t>Arus kas bersih dari aktivitas Investasi</t>
  </si>
  <si>
    <t>Jumlah arus kas bersih</t>
  </si>
  <si>
    <t>Kenaikan piutang Usaha</t>
  </si>
  <si>
    <t>Kenaikan hutang Usaha</t>
  </si>
  <si>
    <t>Perlengkapan &amp; Assuransi dibayar dimuka</t>
  </si>
  <si>
    <t>Supplies yang tersisa Rp. 500.008,00.</t>
  </si>
  <si>
    <t>Ditambah :</t>
  </si>
  <si>
    <t>Investasi Tambahan</t>
  </si>
  <si>
    <t>Dikurangi:</t>
  </si>
  <si>
    <t>Modal Awal Anton</t>
  </si>
  <si>
    <t>Modal Akhir Anton</t>
  </si>
  <si>
    <t>Neraca Saldo</t>
  </si>
  <si>
    <t>Debet</t>
  </si>
  <si>
    <t>Kredit</t>
  </si>
  <si>
    <t>Penyesuaian</t>
  </si>
  <si>
    <t>Neraca Saldo Setelah Penyesuaian</t>
  </si>
  <si>
    <t>Laporan Rugi Laba</t>
  </si>
  <si>
    <t>Perubahan Modal</t>
  </si>
  <si>
    <t>Neraca</t>
  </si>
  <si>
    <t>Laba Bersih</t>
  </si>
  <si>
    <t>BUKU BESAR (GENERAL LEDGER)</t>
  </si>
  <si>
    <t>per 31 Januari 1998</t>
  </si>
  <si>
    <t>NERACA LAJUR</t>
  </si>
  <si>
    <t>JURNAL UMUM (GENERAL JOURNAL)</t>
  </si>
  <si>
    <t>LAPORAN LABA RUGI (INCOME STATEMENT)</t>
  </si>
  <si>
    <t>NERACA SALDO (TRIAL BALANCE)</t>
  </si>
  <si>
    <t>ARUS KAS DARI AKTIVITAS OPERASI :</t>
  </si>
  <si>
    <t>: Dipa Teruna Awaloedin, SE, Ak. MM. M.Akt</t>
  </si>
  <si>
    <t>Prepaid Insurance/Assuransi dibayar dimuka</t>
  </si>
  <si>
    <t>Cash/Kas</t>
  </si>
  <si>
    <t>Capital/Modal</t>
  </si>
  <si>
    <t>upplies/</t>
  </si>
  <si>
    <t>Acccount Payable (A/P) /Hutang Dagang</t>
  </si>
  <si>
    <t>Building/Gedung</t>
  </si>
  <si>
    <t>Fee Earneed/Pendapatan Jasa</t>
  </si>
  <si>
    <t>Account Payable (A/P) Piutang Dagang</t>
  </si>
  <si>
    <t>Fee Earnedd/Pendapatan Jasa</t>
  </si>
  <si>
    <t>Utilities Exp/Biaya Utilities (Listrik, Telp, Air)</t>
  </si>
  <si>
    <t>Salary Expense/Wages Exp/Biaya Gaji</t>
  </si>
  <si>
    <t>Food Allownace exp/Biaya FC dan Makan siang Karyawan</t>
  </si>
  <si>
    <t>Rent Expense/Biaya Sewa Kendaraan</t>
  </si>
  <si>
    <t>Account Payable (A/P) /Piutang Dagang</t>
  </si>
  <si>
    <t>Promotion exp/Biaya Iklan</t>
  </si>
  <si>
    <t>Prive/Drawing/Pengambilan pribadi</t>
  </si>
  <si>
    <t>Salaryexp/wages exp/Beban Gaji</t>
  </si>
  <si>
    <t>Salary payable/Hutang Gaji</t>
  </si>
  <si>
    <t>Insurance Exp/Biaya Assuransi</t>
  </si>
  <si>
    <t>Prepain Insurance/Assuransi dibayar dimuka</t>
  </si>
  <si>
    <t>Supplies Exp/Biaya perlengkapan</t>
  </si>
  <si>
    <t>Supplies/Perlengkapan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</si>
</sst>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6" x14ac:knownFonts="1">
    <font>
      <sz val="10"/>
      <color theme="1"/>
      <name val="Calibri"/>
      <family val="2"/>
      <charset val="1"/>
      <scheme val="minor"/>
    </font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0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41" fontId="0" fillId="0" borderId="0" xfId="1" applyFont="1" applyAlignment="1">
      <alignment horizontal="center"/>
    </xf>
    <xf numFmtId="0" fontId="0" fillId="0" borderId="1" xfId="0" applyBorder="1"/>
    <xf numFmtId="0" fontId="3" fillId="0" borderId="2" xfId="0" applyFont="1" applyBorder="1"/>
    <xf numFmtId="0" fontId="3" fillId="0" borderId="3" xfId="0" applyFont="1" applyBorder="1"/>
    <xf numFmtId="0" fontId="2" fillId="0" borderId="1" xfId="0" applyFont="1" applyBorder="1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41" fontId="0" fillId="0" borderId="4" xfId="0" applyNumberFormat="1" applyBorder="1"/>
    <xf numFmtId="41" fontId="0" fillId="0" borderId="5" xfId="0" applyNumberFormat="1" applyBorder="1"/>
    <xf numFmtId="0" fontId="3" fillId="0" borderId="0" xfId="0" applyFont="1" applyBorder="1"/>
    <xf numFmtId="41" fontId="0" fillId="0" borderId="0" xfId="0" applyNumberFormat="1" applyBorder="1"/>
    <xf numFmtId="0" fontId="2" fillId="0" borderId="0" xfId="0" applyFont="1" applyAlignment="1">
      <alignment horizontal="center" vertical="center"/>
    </xf>
    <xf numFmtId="41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  <xf numFmtId="41" fontId="0" fillId="0" borderId="7" xfId="0" applyNumberFormat="1" applyBorder="1"/>
    <xf numFmtId="41" fontId="0" fillId="0" borderId="8" xfId="0" applyNumberFormat="1" applyBorder="1"/>
    <xf numFmtId="0" fontId="0" fillId="0" borderId="9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0" xfId="0" applyAlignment="1">
      <alignment vertical="center"/>
    </xf>
    <xf numFmtId="0" fontId="2" fillId="0" borderId="18" xfId="0" applyFont="1" applyBorder="1" applyAlignment="1">
      <alignment vertical="center"/>
    </xf>
    <xf numFmtId="41" fontId="2" fillId="0" borderId="19" xfId="0" applyNumberFormat="1" applyFont="1" applyBorder="1" applyAlignment="1">
      <alignment vertical="center"/>
    </xf>
    <xf numFmtId="41" fontId="2" fillId="0" borderId="20" xfId="0" applyNumberFormat="1" applyFont="1" applyBorder="1" applyAlignment="1">
      <alignment vertical="center"/>
    </xf>
    <xf numFmtId="0" fontId="0" fillId="0" borderId="0" xfId="0" applyBorder="1"/>
    <xf numFmtId="0" fontId="2" fillId="0" borderId="0" xfId="0" applyFont="1" applyFill="1" applyBorder="1"/>
    <xf numFmtId="41" fontId="2" fillId="0" borderId="0" xfId="0" applyNumberFormat="1" applyFont="1"/>
    <xf numFmtId="41" fontId="0" fillId="0" borderId="0" xfId="0" applyNumberFormat="1" applyFill="1" applyBorder="1"/>
    <xf numFmtId="41" fontId="2" fillId="0" borderId="0" xfId="0" applyNumberFormat="1" applyFont="1" applyBorder="1"/>
    <xf numFmtId="0" fontId="0" fillId="0" borderId="21" xfId="0" applyBorder="1"/>
    <xf numFmtId="0" fontId="0" fillId="0" borderId="2" xfId="0" applyBorder="1"/>
    <xf numFmtId="0" fontId="2" fillId="0" borderId="3" xfId="0" applyFont="1" applyBorder="1"/>
    <xf numFmtId="0" fontId="0" fillId="0" borderId="3" xfId="0" applyBorder="1"/>
    <xf numFmtId="0" fontId="4" fillId="0" borderId="3" xfId="0" applyFont="1" applyBorder="1"/>
    <xf numFmtId="0" fontId="0" fillId="0" borderId="22" xfId="0" applyBorder="1"/>
    <xf numFmtId="0" fontId="0" fillId="0" borderId="23" xfId="0" applyBorder="1"/>
    <xf numFmtId="41" fontId="0" fillId="0" borderId="23" xfId="0" applyNumberFormat="1" applyBorder="1"/>
    <xf numFmtId="0" fontId="2" fillId="0" borderId="24" xfId="0" applyFont="1" applyBorder="1"/>
    <xf numFmtId="41" fontId="2" fillId="0" borderId="25" xfId="0" applyNumberFormat="1" applyFont="1" applyBorder="1"/>
    <xf numFmtId="0" fontId="2" fillId="0" borderId="2" xfId="0" applyFont="1" applyBorder="1"/>
    <xf numFmtId="41" fontId="2" fillId="0" borderId="23" xfId="0" applyNumberFormat="1" applyFont="1" applyBorder="1"/>
    <xf numFmtId="0" fontId="0" fillId="0" borderId="24" xfId="0" applyBorder="1"/>
    <xf numFmtId="0" fontId="0" fillId="0" borderId="25" xfId="0" applyBorder="1"/>
    <xf numFmtId="14" fontId="0" fillId="0" borderId="27" xfId="0" applyNumberFormat="1" applyBorder="1" applyAlignment="1">
      <alignment horizontal="center"/>
    </xf>
    <xf numFmtId="0" fontId="0" fillId="0" borderId="28" xfId="0" applyBorder="1"/>
    <xf numFmtId="41" fontId="0" fillId="0" borderId="28" xfId="1" applyFont="1" applyBorder="1" applyAlignment="1">
      <alignment horizontal="center"/>
    </xf>
    <xf numFmtId="41" fontId="0" fillId="0" borderId="29" xfId="1" applyFont="1" applyBorder="1" applyAlignment="1">
      <alignment horizontal="center"/>
    </xf>
    <xf numFmtId="0" fontId="0" fillId="0" borderId="28" xfId="0" applyBorder="1" applyAlignment="1">
      <alignment horizontal="left" indent="2"/>
    </xf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41" fontId="2" fillId="0" borderId="16" xfId="1" applyFont="1" applyBorder="1" applyAlignment="1">
      <alignment horizontal="center" vertical="center"/>
    </xf>
    <xf numFmtId="41" fontId="2" fillId="0" borderId="17" xfId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1" fontId="2" fillId="0" borderId="28" xfId="1" applyFont="1" applyBorder="1" applyAlignment="1">
      <alignment horizontal="center" vertical="center"/>
    </xf>
    <xf numFmtId="41" fontId="2" fillId="0" borderId="29" xfId="1" applyFont="1" applyBorder="1" applyAlignment="1">
      <alignment horizontal="center" vertical="center"/>
    </xf>
    <xf numFmtId="41" fontId="0" fillId="0" borderId="31" xfId="1" applyFont="1" applyBorder="1" applyAlignment="1">
      <alignment horizontal="center"/>
    </xf>
    <xf numFmtId="41" fontId="0" fillId="0" borderId="30" xfId="1" applyFont="1" applyBorder="1" applyAlignment="1">
      <alignment horizontal="center"/>
    </xf>
    <xf numFmtId="0" fontId="0" fillId="0" borderId="34" xfId="0" applyBorder="1"/>
    <xf numFmtId="41" fontId="0" fillId="0" borderId="34" xfId="1" applyFont="1" applyBorder="1" applyAlignment="1">
      <alignment horizontal="center"/>
    </xf>
    <xf numFmtId="41" fontId="0" fillId="0" borderId="35" xfId="1" applyFont="1" applyBorder="1" applyAlignment="1">
      <alignment horizontal="center"/>
    </xf>
    <xf numFmtId="41" fontId="2" fillId="0" borderId="28" xfId="1" applyFont="1" applyBorder="1" applyAlignment="1">
      <alignment horizontal="center"/>
    </xf>
    <xf numFmtId="41" fontId="2" fillId="0" borderId="29" xfId="1" applyFont="1" applyBorder="1" applyAlignment="1">
      <alignment horizontal="center"/>
    </xf>
    <xf numFmtId="41" fontId="2" fillId="0" borderId="19" xfId="1" applyFont="1" applyBorder="1" applyAlignment="1">
      <alignment horizontal="center"/>
    </xf>
    <xf numFmtId="41" fontId="2" fillId="0" borderId="32" xfId="1" applyFont="1" applyBorder="1" applyAlignment="1">
      <alignment horizontal="center"/>
    </xf>
    <xf numFmtId="0" fontId="2" fillId="0" borderId="33" xfId="0" applyFont="1" applyBorder="1" applyAlignment="1">
      <alignment horizontal="left" vertical="center"/>
    </xf>
    <xf numFmtId="0" fontId="2" fillId="0" borderId="0" xfId="0" applyFont="1" applyBorder="1"/>
    <xf numFmtId="41" fontId="0" fillId="0" borderId="37" xfId="0" applyNumberFormat="1" applyBorder="1"/>
    <xf numFmtId="0" fontId="5" fillId="0" borderId="0" xfId="0" applyFont="1" applyBorder="1"/>
    <xf numFmtId="41" fontId="5" fillId="0" borderId="36" xfId="1" applyFont="1" applyBorder="1"/>
    <xf numFmtId="41" fontId="5" fillId="0" borderId="0" xfId="1" applyFont="1" applyBorder="1"/>
    <xf numFmtId="41" fontId="0" fillId="0" borderId="8" xfId="1" applyFont="1" applyBorder="1"/>
    <xf numFmtId="0" fontId="0" fillId="0" borderId="0" xfId="0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0" fillId="0" borderId="39" xfId="0" applyBorder="1"/>
    <xf numFmtId="41" fontId="0" fillId="0" borderId="40" xfId="0" applyNumberFormat="1" applyBorder="1"/>
    <xf numFmtId="0" fontId="0" fillId="0" borderId="41" xfId="0" applyBorder="1"/>
    <xf numFmtId="41" fontId="2" fillId="0" borderId="42" xfId="0" applyNumberFormat="1" applyFont="1" applyBorder="1" applyAlignment="1">
      <alignment vertical="center"/>
    </xf>
    <xf numFmtId="0" fontId="0" fillId="0" borderId="43" xfId="0" applyBorder="1"/>
    <xf numFmtId="0" fontId="0" fillId="0" borderId="44" xfId="0" applyBorder="1"/>
    <xf numFmtId="41" fontId="0" fillId="0" borderId="6" xfId="0" applyNumberFormat="1" applyBorder="1"/>
    <xf numFmtId="41" fontId="0" fillId="0" borderId="9" xfId="0" applyNumberFormat="1" applyBorder="1"/>
    <xf numFmtId="41" fontId="0" fillId="0" borderId="11" xfId="0" applyNumberFormat="1" applyBorder="1"/>
    <xf numFmtId="41" fontId="2" fillId="0" borderId="18" xfId="0" applyNumberFormat="1" applyFont="1" applyBorder="1" applyAlignment="1">
      <alignment vertical="center"/>
    </xf>
    <xf numFmtId="0" fontId="0" fillId="0" borderId="45" xfId="0" applyBorder="1" applyAlignment="1">
      <alignment vertical="center" wrapText="1"/>
    </xf>
    <xf numFmtId="0" fontId="0" fillId="0" borderId="46" xfId="0" applyFill="1" applyBorder="1"/>
    <xf numFmtId="0" fontId="0" fillId="0" borderId="47" xfId="0" applyBorder="1"/>
    <xf numFmtId="0" fontId="0" fillId="0" borderId="48" xfId="0" applyBorder="1"/>
    <xf numFmtId="0" fontId="0" fillId="0" borderId="6" xfId="0" applyFill="1" applyBorder="1"/>
    <xf numFmtId="0" fontId="0" fillId="0" borderId="49" xfId="0" applyBorder="1"/>
    <xf numFmtId="0" fontId="0" fillId="0" borderId="50" xfId="0" applyBorder="1"/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0"/>
  <sheetViews>
    <sheetView workbookViewId="0">
      <selection activeCell="B6" sqref="B6"/>
    </sheetView>
  </sheetViews>
  <sheetFormatPr defaultRowHeight="12.75" x14ac:dyDescent="0.2"/>
  <cols>
    <col min="1" max="1" width="13.140625" style="1" customWidth="1"/>
    <col min="2" max="2" width="110.28515625" bestFit="1" customWidth="1"/>
  </cols>
  <sheetData>
    <row r="1" spans="1:2" x14ac:dyDescent="0.2">
      <c r="A1" s="4" t="s">
        <v>3</v>
      </c>
      <c r="B1" s="5"/>
    </row>
    <row r="2" spans="1:2" x14ac:dyDescent="0.2">
      <c r="A2" s="4" t="s">
        <v>4</v>
      </c>
      <c r="B2" s="5" t="s">
        <v>5</v>
      </c>
    </row>
    <row r="3" spans="1:2" x14ac:dyDescent="0.2">
      <c r="A3" s="4" t="s">
        <v>6</v>
      </c>
      <c r="B3" s="5" t="s">
        <v>112</v>
      </c>
    </row>
    <row r="4" spans="1:2" x14ac:dyDescent="0.2">
      <c r="A4" s="4"/>
      <c r="B4" s="5"/>
    </row>
    <row r="5" spans="1:2" x14ac:dyDescent="0.2">
      <c r="A5" s="4"/>
      <c r="B5" s="5"/>
    </row>
    <row r="6" spans="1:2" x14ac:dyDescent="0.2">
      <c r="A6" s="3"/>
    </row>
    <row r="7" spans="1:2" x14ac:dyDescent="0.2">
      <c r="A7" s="3"/>
    </row>
    <row r="8" spans="1:2" x14ac:dyDescent="0.2">
      <c r="A8" s="3"/>
    </row>
    <row r="9" spans="1:2" x14ac:dyDescent="0.2">
      <c r="A9" s="4" t="s">
        <v>23</v>
      </c>
    </row>
    <row r="10" spans="1:2" x14ac:dyDescent="0.2">
      <c r="A10" s="3"/>
    </row>
    <row r="11" spans="1:2" x14ac:dyDescent="0.2">
      <c r="A11" s="2">
        <v>35797</v>
      </c>
      <c r="B11" t="s">
        <v>8</v>
      </c>
    </row>
    <row r="12" spans="1:2" x14ac:dyDescent="0.2">
      <c r="A12" s="2">
        <v>35798</v>
      </c>
      <c r="B12" t="s">
        <v>9</v>
      </c>
    </row>
    <row r="13" spans="1:2" x14ac:dyDescent="0.2">
      <c r="A13" s="2">
        <v>35799</v>
      </c>
      <c r="B13" t="s">
        <v>10</v>
      </c>
    </row>
    <row r="14" spans="1:2" x14ac:dyDescent="0.2">
      <c r="A14" s="2">
        <v>35800</v>
      </c>
      <c r="B14" t="s">
        <v>11</v>
      </c>
    </row>
    <row r="15" spans="1:2" x14ac:dyDescent="0.2">
      <c r="A15" s="2">
        <v>35803</v>
      </c>
      <c r="B15" t="s">
        <v>12</v>
      </c>
    </row>
    <row r="16" spans="1:2" x14ac:dyDescent="0.2">
      <c r="A16" s="2">
        <v>35805</v>
      </c>
      <c r="B16" t="s">
        <v>13</v>
      </c>
    </row>
    <row r="17" spans="1:2" x14ac:dyDescent="0.2">
      <c r="A17" s="2">
        <v>35807</v>
      </c>
      <c r="B17" t="s">
        <v>14</v>
      </c>
    </row>
    <row r="18" spans="1:2" x14ac:dyDescent="0.2">
      <c r="A18" s="2">
        <v>35810</v>
      </c>
      <c r="B18" t="s">
        <v>15</v>
      </c>
    </row>
    <row r="19" spans="1:2" x14ac:dyDescent="0.2">
      <c r="A19" s="2">
        <v>35813</v>
      </c>
      <c r="B19" t="s">
        <v>16</v>
      </c>
    </row>
    <row r="20" spans="1:2" x14ac:dyDescent="0.2">
      <c r="A20" s="2">
        <v>35817</v>
      </c>
      <c r="B20" t="s">
        <v>17</v>
      </c>
    </row>
    <row r="21" spans="1:2" x14ac:dyDescent="0.2">
      <c r="A21" s="2">
        <v>35820</v>
      </c>
      <c r="B21" t="s">
        <v>18</v>
      </c>
    </row>
    <row r="22" spans="1:2" x14ac:dyDescent="0.2">
      <c r="A22" s="2">
        <v>35822</v>
      </c>
      <c r="B22" t="s">
        <v>19</v>
      </c>
    </row>
    <row r="23" spans="1:2" x14ac:dyDescent="0.2">
      <c r="A23" s="2">
        <v>35826</v>
      </c>
      <c r="B23" t="s">
        <v>20</v>
      </c>
    </row>
    <row r="24" spans="1:2" x14ac:dyDescent="0.2">
      <c r="A24" s="2">
        <v>35826</v>
      </c>
      <c r="B24" t="s">
        <v>21</v>
      </c>
    </row>
    <row r="25" spans="1:2" x14ac:dyDescent="0.2">
      <c r="A25" s="2">
        <v>35826</v>
      </c>
      <c r="B25" t="s">
        <v>22</v>
      </c>
    </row>
    <row r="26" spans="1:2" x14ac:dyDescent="0.2">
      <c r="A26" s="2">
        <v>35826</v>
      </c>
      <c r="B26" t="s">
        <v>90</v>
      </c>
    </row>
    <row r="28" spans="1:2" x14ac:dyDescent="0.2">
      <c r="B28" t="s">
        <v>0</v>
      </c>
    </row>
    <row r="29" spans="1:2" x14ac:dyDescent="0.2">
      <c r="B29" t="s">
        <v>1</v>
      </c>
    </row>
    <row r="30" spans="1:2" x14ac:dyDescent="0.2">
      <c r="B30" t="s">
        <v>2</v>
      </c>
    </row>
  </sheetData>
  <pageMargins left="0.19685039370078741" right="0.19685039370078741" top="0.19685039370078741" bottom="0.19685039370078741" header="0.31496062992125984" footer="0.31496062992125984"/>
  <pageSetup paperSize="9" scale="90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abSelected="1" topLeftCell="A45" workbookViewId="0">
      <selection activeCell="B73" sqref="B73"/>
    </sheetView>
  </sheetViews>
  <sheetFormatPr defaultRowHeight="12.75" x14ac:dyDescent="0.2"/>
  <cols>
    <col min="1" max="1" width="14.42578125" customWidth="1"/>
    <col min="2" max="2" width="46" customWidth="1"/>
    <col min="3" max="3" width="15.85546875" style="6" customWidth="1"/>
    <col min="4" max="4" width="17.140625" style="6" customWidth="1"/>
  </cols>
  <sheetData>
    <row r="1" spans="1:4" x14ac:dyDescent="0.2">
      <c r="A1" s="4"/>
      <c r="B1" s="5"/>
    </row>
    <row r="2" spans="1:4" x14ac:dyDescent="0.2">
      <c r="A2" s="4" t="s">
        <v>4</v>
      </c>
      <c r="B2" s="5" t="s">
        <v>5</v>
      </c>
    </row>
    <row r="3" spans="1:4" x14ac:dyDescent="0.2">
      <c r="A3" s="4"/>
      <c r="B3" s="5"/>
    </row>
    <row r="4" spans="1:4" x14ac:dyDescent="0.2">
      <c r="A4" s="4"/>
      <c r="B4" s="5"/>
    </row>
    <row r="5" spans="1:4" x14ac:dyDescent="0.2">
      <c r="A5" s="4"/>
      <c r="B5" s="5"/>
    </row>
    <row r="7" spans="1:4" x14ac:dyDescent="0.2">
      <c r="A7" s="4" t="s">
        <v>108</v>
      </c>
    </row>
    <row r="8" spans="1:4" x14ac:dyDescent="0.2">
      <c r="A8" s="4" t="s">
        <v>24</v>
      </c>
    </row>
    <row r="9" spans="1:4" x14ac:dyDescent="0.2">
      <c r="A9" s="4" t="s">
        <v>35</v>
      </c>
    </row>
    <row r="10" spans="1:4" ht="13.5" thickBot="1" x14ac:dyDescent="0.25"/>
    <row r="11" spans="1:4" s="17" customFormat="1" ht="19.5" customHeight="1" thickBot="1" x14ac:dyDescent="0.25">
      <c r="A11" s="28" t="s">
        <v>25</v>
      </c>
      <c r="B11" s="29" t="s">
        <v>26</v>
      </c>
      <c r="C11" s="64" t="s">
        <v>27</v>
      </c>
      <c r="D11" s="65" t="s">
        <v>28</v>
      </c>
    </row>
    <row r="12" spans="1:4" s="17" customFormat="1" ht="11.25" customHeight="1" thickTop="1" x14ac:dyDescent="0.2">
      <c r="A12" s="66"/>
      <c r="B12" s="67"/>
      <c r="C12" s="68"/>
      <c r="D12" s="69"/>
    </row>
    <row r="13" spans="1:4" x14ac:dyDescent="0.2">
      <c r="A13" s="56">
        <v>35797</v>
      </c>
      <c r="B13" s="57" t="s">
        <v>114</v>
      </c>
      <c r="C13" s="58">
        <v>10000008</v>
      </c>
      <c r="D13" s="59"/>
    </row>
    <row r="14" spans="1:4" x14ac:dyDescent="0.2">
      <c r="A14" s="56"/>
      <c r="B14" s="60" t="s">
        <v>115</v>
      </c>
      <c r="C14" s="58"/>
      <c r="D14" s="59">
        <v>10000008</v>
      </c>
    </row>
    <row r="15" spans="1:4" x14ac:dyDescent="0.2">
      <c r="A15" s="56"/>
      <c r="B15" s="60"/>
      <c r="C15" s="58"/>
      <c r="D15" s="59"/>
    </row>
    <row r="16" spans="1:4" x14ac:dyDescent="0.2">
      <c r="A16" s="56">
        <v>35798</v>
      </c>
      <c r="B16" s="57" t="s">
        <v>113</v>
      </c>
      <c r="C16" s="58">
        <v>750008</v>
      </c>
      <c r="D16" s="59"/>
    </row>
    <row r="17" spans="1:4" x14ac:dyDescent="0.2">
      <c r="A17" s="56"/>
      <c r="B17" s="60" t="s">
        <v>114</v>
      </c>
      <c r="C17" s="58"/>
      <c r="D17" s="59">
        <f>C16</f>
        <v>750008</v>
      </c>
    </row>
    <row r="18" spans="1:4" x14ac:dyDescent="0.2">
      <c r="A18" s="56"/>
      <c r="B18" s="57"/>
      <c r="C18" s="58"/>
      <c r="D18" s="59"/>
    </row>
    <row r="19" spans="1:4" x14ac:dyDescent="0.2">
      <c r="A19" s="56">
        <v>35799</v>
      </c>
      <c r="B19" s="57" t="s">
        <v>116</v>
      </c>
      <c r="C19" s="58">
        <v>1500008</v>
      </c>
      <c r="D19" s="59"/>
    </row>
    <row r="20" spans="1:4" x14ac:dyDescent="0.2">
      <c r="A20" s="56"/>
      <c r="B20" s="60" t="s">
        <v>117</v>
      </c>
      <c r="C20" s="58"/>
      <c r="D20" s="59">
        <v>1500008</v>
      </c>
    </row>
    <row r="21" spans="1:4" x14ac:dyDescent="0.2">
      <c r="A21" s="56"/>
      <c r="B21" s="57"/>
      <c r="C21" s="58"/>
      <c r="D21" s="59"/>
    </row>
    <row r="22" spans="1:4" x14ac:dyDescent="0.2">
      <c r="A22" s="56">
        <v>35800</v>
      </c>
      <c r="B22" s="57" t="s">
        <v>118</v>
      </c>
      <c r="C22" s="58">
        <v>2000008</v>
      </c>
      <c r="D22" s="59"/>
    </row>
    <row r="23" spans="1:4" x14ac:dyDescent="0.2">
      <c r="A23" s="56"/>
      <c r="B23" s="60" t="s">
        <v>114</v>
      </c>
      <c r="C23" s="58"/>
      <c r="D23" s="59">
        <v>2000008</v>
      </c>
    </row>
    <row r="24" spans="1:4" x14ac:dyDescent="0.2">
      <c r="A24" s="56"/>
      <c r="B24" s="57"/>
      <c r="C24" s="58"/>
      <c r="D24" s="59"/>
    </row>
    <row r="25" spans="1:4" x14ac:dyDescent="0.2">
      <c r="A25" s="56">
        <v>35803</v>
      </c>
      <c r="B25" s="57" t="s">
        <v>114</v>
      </c>
      <c r="C25" s="58">
        <v>2500008</v>
      </c>
      <c r="D25" s="59"/>
    </row>
    <row r="26" spans="1:4" x14ac:dyDescent="0.2">
      <c r="A26" s="56"/>
      <c r="B26" s="60" t="s">
        <v>119</v>
      </c>
      <c r="C26" s="58"/>
      <c r="D26" s="59">
        <v>2500008</v>
      </c>
    </row>
    <row r="27" spans="1:4" x14ac:dyDescent="0.2">
      <c r="A27" s="56"/>
      <c r="B27" s="57"/>
      <c r="C27" s="58"/>
      <c r="D27" s="59"/>
    </row>
    <row r="28" spans="1:4" x14ac:dyDescent="0.2">
      <c r="A28" s="56">
        <v>35805</v>
      </c>
      <c r="B28" s="57" t="s">
        <v>114</v>
      </c>
      <c r="C28" s="58">
        <v>3000008</v>
      </c>
      <c r="D28" s="59"/>
    </row>
    <row r="29" spans="1:4" x14ac:dyDescent="0.2">
      <c r="A29" s="56"/>
      <c r="B29" s="57" t="s">
        <v>120</v>
      </c>
      <c r="C29" s="58">
        <v>2000008</v>
      </c>
      <c r="D29" s="59"/>
    </row>
    <row r="30" spans="1:4" x14ac:dyDescent="0.2">
      <c r="A30" s="56"/>
      <c r="B30" s="60" t="s">
        <v>121</v>
      </c>
      <c r="C30" s="58"/>
      <c r="D30" s="59">
        <v>5000016</v>
      </c>
    </row>
    <row r="31" spans="1:4" x14ac:dyDescent="0.2">
      <c r="A31" s="56"/>
      <c r="B31" s="57"/>
      <c r="C31" s="58"/>
      <c r="D31" s="59"/>
    </row>
    <row r="32" spans="1:4" x14ac:dyDescent="0.2">
      <c r="A32" s="56">
        <v>35807</v>
      </c>
      <c r="B32" s="57" t="s">
        <v>122</v>
      </c>
      <c r="C32" s="58">
        <v>400008</v>
      </c>
      <c r="D32" s="59"/>
    </row>
    <row r="33" spans="1:4" x14ac:dyDescent="0.2">
      <c r="A33" s="56"/>
      <c r="B33" s="60" t="s">
        <v>114</v>
      </c>
      <c r="C33" s="58"/>
      <c r="D33" s="59">
        <v>400008</v>
      </c>
    </row>
    <row r="34" spans="1:4" x14ac:dyDescent="0.2">
      <c r="A34" s="56"/>
      <c r="B34" s="57"/>
      <c r="C34" s="58"/>
      <c r="D34" s="59"/>
    </row>
    <row r="35" spans="1:4" x14ac:dyDescent="0.2">
      <c r="A35" s="56">
        <v>35810</v>
      </c>
      <c r="B35" s="57" t="s">
        <v>123</v>
      </c>
      <c r="C35" s="58">
        <v>2000008</v>
      </c>
      <c r="D35" s="59"/>
    </row>
    <row r="36" spans="1:4" x14ac:dyDescent="0.2">
      <c r="A36" s="56"/>
      <c r="B36" s="60" t="s">
        <v>114</v>
      </c>
      <c r="C36" s="58"/>
      <c r="D36" s="59">
        <v>2000008</v>
      </c>
    </row>
    <row r="37" spans="1:4" x14ac:dyDescent="0.2">
      <c r="A37" s="56"/>
      <c r="B37" s="57"/>
      <c r="C37" s="58"/>
      <c r="D37" s="59"/>
    </row>
    <row r="38" spans="1:4" x14ac:dyDescent="0.2">
      <c r="A38" s="56">
        <v>35813</v>
      </c>
      <c r="B38" s="57" t="s">
        <v>124</v>
      </c>
      <c r="C38" s="58">
        <v>250008</v>
      </c>
      <c r="D38" s="59"/>
    </row>
    <row r="39" spans="1:4" x14ac:dyDescent="0.2">
      <c r="A39" s="56"/>
      <c r="B39" s="60" t="s">
        <v>114</v>
      </c>
      <c r="C39" s="58"/>
      <c r="D39" s="59">
        <v>250008</v>
      </c>
    </row>
    <row r="40" spans="1:4" x14ac:dyDescent="0.2">
      <c r="A40" s="56"/>
      <c r="B40" s="57"/>
      <c r="C40" s="58"/>
      <c r="D40" s="59"/>
    </row>
    <row r="41" spans="1:4" x14ac:dyDescent="0.2">
      <c r="A41" s="56">
        <v>35817</v>
      </c>
      <c r="B41" s="57" t="s">
        <v>125</v>
      </c>
      <c r="C41" s="58">
        <v>350008</v>
      </c>
      <c r="D41" s="59"/>
    </row>
    <row r="42" spans="1:4" x14ac:dyDescent="0.2">
      <c r="A42" s="56"/>
      <c r="B42" s="60" t="s">
        <v>114</v>
      </c>
      <c r="C42" s="58"/>
      <c r="D42" s="59">
        <v>350008</v>
      </c>
    </row>
    <row r="43" spans="1:4" x14ac:dyDescent="0.2">
      <c r="A43" s="56"/>
      <c r="B43" s="57"/>
      <c r="C43" s="58"/>
      <c r="D43" s="59"/>
    </row>
    <row r="44" spans="1:4" x14ac:dyDescent="0.2">
      <c r="A44" s="56">
        <v>35820</v>
      </c>
      <c r="B44" s="57" t="s">
        <v>126</v>
      </c>
      <c r="C44" s="58">
        <v>4000008</v>
      </c>
      <c r="D44" s="59"/>
    </row>
    <row r="45" spans="1:4" x14ac:dyDescent="0.2">
      <c r="A45" s="56"/>
      <c r="B45" s="60" t="s">
        <v>119</v>
      </c>
      <c r="C45" s="58"/>
      <c r="D45" s="59">
        <v>4000008</v>
      </c>
    </row>
    <row r="46" spans="1:4" x14ac:dyDescent="0.2">
      <c r="A46" s="56"/>
      <c r="B46" s="57"/>
      <c r="C46" s="58"/>
      <c r="D46" s="59"/>
    </row>
    <row r="47" spans="1:4" x14ac:dyDescent="0.2">
      <c r="A47" s="56">
        <v>35822</v>
      </c>
      <c r="B47" s="57" t="s">
        <v>114</v>
      </c>
      <c r="C47" s="58">
        <v>1500008</v>
      </c>
      <c r="D47" s="59"/>
    </row>
    <row r="48" spans="1:4" x14ac:dyDescent="0.2">
      <c r="A48" s="56"/>
      <c r="B48" s="60" t="s">
        <v>119</v>
      </c>
      <c r="C48" s="58"/>
      <c r="D48" s="59">
        <v>1500008</v>
      </c>
    </row>
    <row r="49" spans="1:4" x14ac:dyDescent="0.2">
      <c r="A49" s="56"/>
      <c r="B49" s="57"/>
      <c r="C49" s="58"/>
      <c r="D49" s="59"/>
    </row>
    <row r="50" spans="1:4" x14ac:dyDescent="0.2">
      <c r="A50" s="56">
        <v>35826</v>
      </c>
      <c r="B50" s="57" t="s">
        <v>127</v>
      </c>
      <c r="C50" s="58">
        <v>500008</v>
      </c>
      <c r="D50" s="59"/>
    </row>
    <row r="51" spans="1:4" x14ac:dyDescent="0.2">
      <c r="A51" s="56"/>
      <c r="B51" s="60" t="s">
        <v>114</v>
      </c>
      <c r="C51" s="58"/>
      <c r="D51" s="59">
        <v>500008</v>
      </c>
    </row>
    <row r="52" spans="1:4" x14ac:dyDescent="0.2">
      <c r="A52" s="56"/>
      <c r="B52" s="57"/>
      <c r="C52" s="58"/>
      <c r="D52" s="59"/>
    </row>
    <row r="53" spans="1:4" x14ac:dyDescent="0.2">
      <c r="A53" s="56">
        <v>35826</v>
      </c>
      <c r="B53" s="57" t="s">
        <v>128</v>
      </c>
      <c r="C53" s="58">
        <v>1000008</v>
      </c>
      <c r="D53" s="59"/>
    </row>
    <row r="54" spans="1:4" x14ac:dyDescent="0.2">
      <c r="A54" s="56"/>
      <c r="B54" s="60" t="s">
        <v>114</v>
      </c>
      <c r="C54" s="58"/>
      <c r="D54" s="59">
        <v>1000008</v>
      </c>
    </row>
    <row r="55" spans="1:4" x14ac:dyDescent="0.2">
      <c r="A55" s="56"/>
      <c r="B55" s="57"/>
      <c r="C55" s="58"/>
      <c r="D55" s="59"/>
    </row>
    <row r="56" spans="1:4" x14ac:dyDescent="0.2">
      <c r="A56" s="56">
        <v>35826</v>
      </c>
      <c r="B56" s="57" t="s">
        <v>129</v>
      </c>
      <c r="C56" s="58">
        <v>2000008</v>
      </c>
      <c r="D56" s="59"/>
    </row>
    <row r="57" spans="1:4" x14ac:dyDescent="0.2">
      <c r="A57" s="56"/>
      <c r="B57" s="60" t="s">
        <v>130</v>
      </c>
      <c r="C57" s="58"/>
      <c r="D57" s="59">
        <v>2000008</v>
      </c>
    </row>
    <row r="58" spans="1:4" x14ac:dyDescent="0.2">
      <c r="A58" s="56"/>
      <c r="B58" s="57"/>
      <c r="C58" s="58"/>
      <c r="D58" s="59"/>
    </row>
    <row r="59" spans="1:4" x14ac:dyDescent="0.2">
      <c r="A59" s="56"/>
      <c r="B59" s="57"/>
      <c r="C59" s="70"/>
      <c r="D59" s="71"/>
    </row>
    <row r="60" spans="1:4" ht="13.5" thickBot="1" x14ac:dyDescent="0.25">
      <c r="A60" s="61"/>
      <c r="B60" s="57"/>
      <c r="C60" s="75">
        <f>SUM(C13:C59)</f>
        <v>33750128</v>
      </c>
      <c r="D60" s="76">
        <f>SUM(D13:D59)</f>
        <v>33750128</v>
      </c>
    </row>
    <row r="61" spans="1:4" ht="18" customHeight="1" thickBot="1" x14ac:dyDescent="0.25">
      <c r="A61" s="79" t="s">
        <v>42</v>
      </c>
      <c r="B61" s="72"/>
      <c r="C61" s="73"/>
      <c r="D61" s="74"/>
    </row>
    <row r="62" spans="1:4" x14ac:dyDescent="0.2">
      <c r="A62" s="61"/>
      <c r="B62" s="57"/>
      <c r="C62" s="58"/>
      <c r="D62" s="59"/>
    </row>
    <row r="63" spans="1:4" x14ac:dyDescent="0.2">
      <c r="A63" s="56">
        <v>35826</v>
      </c>
      <c r="B63" s="57" t="s">
        <v>131</v>
      </c>
      <c r="C63" s="58">
        <v>250000</v>
      </c>
      <c r="D63" s="59"/>
    </row>
    <row r="64" spans="1:4" x14ac:dyDescent="0.2">
      <c r="A64" s="61"/>
      <c r="B64" s="60" t="s">
        <v>132</v>
      </c>
      <c r="C64" s="58"/>
      <c r="D64" s="59">
        <v>250000</v>
      </c>
    </row>
    <row r="65" spans="1:4" x14ac:dyDescent="0.2">
      <c r="A65" s="61"/>
      <c r="B65" s="57"/>
      <c r="C65" s="58"/>
      <c r="D65" s="59"/>
    </row>
    <row r="66" spans="1:4" x14ac:dyDescent="0.2">
      <c r="A66" s="56">
        <v>35826</v>
      </c>
      <c r="B66" s="57" t="s">
        <v>133</v>
      </c>
      <c r="C66" s="58">
        <v>1000000</v>
      </c>
      <c r="D66" s="59"/>
    </row>
    <row r="67" spans="1:4" x14ac:dyDescent="0.2">
      <c r="A67" s="61"/>
      <c r="B67" s="60" t="s">
        <v>134</v>
      </c>
      <c r="C67" s="58"/>
      <c r="D67" s="59">
        <v>1000000</v>
      </c>
    </row>
    <row r="68" spans="1:4" x14ac:dyDescent="0.2">
      <c r="A68" s="61"/>
      <c r="B68" s="57"/>
      <c r="C68" s="70"/>
      <c r="D68" s="71"/>
    </row>
    <row r="69" spans="1:4" ht="13.5" thickBot="1" x14ac:dyDescent="0.25">
      <c r="A69" s="62"/>
      <c r="B69" s="63"/>
      <c r="C69" s="77">
        <f>SUM(C63:C68)</f>
        <v>1250000</v>
      </c>
      <c r="D69" s="78">
        <f>SUM(D63:D68)</f>
        <v>1250000</v>
      </c>
    </row>
    <row r="70" spans="1:4" x14ac:dyDescent="0.2">
      <c r="A70" s="1"/>
    </row>
    <row r="71" spans="1:4" x14ac:dyDescent="0.2">
      <c r="A71" s="1"/>
    </row>
    <row r="72" spans="1:4" x14ac:dyDescent="0.2">
      <c r="A72" s="1"/>
    </row>
    <row r="73" spans="1:4" x14ac:dyDescent="0.2">
      <c r="A73" s="1"/>
    </row>
    <row r="74" spans="1:4" x14ac:dyDescent="0.2">
      <c r="A74" s="1"/>
    </row>
    <row r="75" spans="1:4" x14ac:dyDescent="0.2">
      <c r="A75" s="1"/>
    </row>
    <row r="76" spans="1:4" x14ac:dyDescent="0.2">
      <c r="A76" s="1"/>
    </row>
    <row r="77" spans="1:4" x14ac:dyDescent="0.2">
      <c r="A77" s="1"/>
    </row>
    <row r="78" spans="1:4" x14ac:dyDescent="0.2">
      <c r="A78" s="1"/>
    </row>
  </sheetData>
  <pageMargins left="0.39370078740157483" right="0.19685039370078741" top="0.39370078740157483" bottom="0.19685039370078741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activeCell="A2" sqref="A2"/>
    </sheetView>
  </sheetViews>
  <sheetFormatPr defaultRowHeight="12.75" x14ac:dyDescent="0.2"/>
  <cols>
    <col min="1" max="1" width="11.85546875" customWidth="1"/>
    <col min="2" max="2" width="14" customWidth="1"/>
    <col min="3" max="3" width="12.7109375" customWidth="1"/>
    <col min="4" max="4" width="13.140625" customWidth="1"/>
    <col min="5" max="5" width="2.7109375" customWidth="1"/>
    <col min="6" max="6" width="12.28515625" customWidth="1"/>
    <col min="7" max="7" width="13.42578125" customWidth="1"/>
    <col min="8" max="8" width="12.28515625" customWidth="1"/>
    <col min="9" max="9" width="13.5703125" customWidth="1"/>
  </cols>
  <sheetData>
    <row r="1" spans="1:9" x14ac:dyDescent="0.2">
      <c r="A1" s="4" t="s">
        <v>3</v>
      </c>
      <c r="B1" s="5"/>
    </row>
    <row r="2" spans="1:9" x14ac:dyDescent="0.2">
      <c r="A2" s="4" t="s">
        <v>4</v>
      </c>
      <c r="B2" s="5" t="s">
        <v>5</v>
      </c>
    </row>
    <row r="3" spans="1:9" x14ac:dyDescent="0.2">
      <c r="A3" s="4"/>
      <c r="B3" s="5"/>
    </row>
    <row r="4" spans="1:9" x14ac:dyDescent="0.2">
      <c r="A4" s="4"/>
      <c r="B4" s="5"/>
    </row>
    <row r="5" spans="1:9" x14ac:dyDescent="0.2">
      <c r="A5" s="4"/>
      <c r="B5" s="5"/>
    </row>
    <row r="7" spans="1:9" x14ac:dyDescent="0.2">
      <c r="A7" s="4"/>
    </row>
    <row r="8" spans="1:9" x14ac:dyDescent="0.2">
      <c r="A8" s="4" t="s">
        <v>105</v>
      </c>
    </row>
    <row r="9" spans="1:9" x14ac:dyDescent="0.2">
      <c r="A9" s="4" t="s">
        <v>24</v>
      </c>
    </row>
    <row r="10" spans="1:9" x14ac:dyDescent="0.2">
      <c r="A10" s="4" t="s">
        <v>35</v>
      </c>
    </row>
    <row r="12" spans="1:9" ht="13.5" thickBot="1" x14ac:dyDescent="0.25">
      <c r="A12" s="10" t="s">
        <v>44</v>
      </c>
      <c r="B12" s="7"/>
      <c r="C12" s="7"/>
      <c r="D12" s="7"/>
      <c r="F12" s="10" t="s">
        <v>45</v>
      </c>
      <c r="G12" s="7"/>
      <c r="H12" s="7"/>
      <c r="I12" s="7"/>
    </row>
    <row r="13" spans="1:9" x14ac:dyDescent="0.2">
      <c r="A13" s="2">
        <v>35797</v>
      </c>
      <c r="B13" s="6">
        <v>10000008</v>
      </c>
      <c r="C13" s="11">
        <v>35798</v>
      </c>
      <c r="D13" s="6">
        <v>750008</v>
      </c>
      <c r="F13" s="2">
        <v>35798</v>
      </c>
      <c r="G13" s="6">
        <v>750008</v>
      </c>
      <c r="H13" s="11">
        <v>35826</v>
      </c>
      <c r="I13" s="6">
        <v>250000</v>
      </c>
    </row>
    <row r="14" spans="1:9" x14ac:dyDescent="0.2">
      <c r="A14" s="2">
        <v>35803</v>
      </c>
      <c r="B14" s="6">
        <v>2500008</v>
      </c>
      <c r="C14" s="12">
        <v>35800</v>
      </c>
      <c r="D14" s="6">
        <v>2000008</v>
      </c>
      <c r="F14" s="2"/>
      <c r="H14" s="9"/>
      <c r="I14" s="6"/>
    </row>
    <row r="15" spans="1:9" x14ac:dyDescent="0.2">
      <c r="A15" s="2">
        <v>35805</v>
      </c>
      <c r="B15" s="6">
        <v>3000008</v>
      </c>
      <c r="C15" s="12">
        <v>35807</v>
      </c>
      <c r="D15" s="6">
        <v>400008</v>
      </c>
      <c r="F15" s="2"/>
      <c r="H15" s="9"/>
      <c r="I15" s="6"/>
    </row>
    <row r="16" spans="1:9" x14ac:dyDescent="0.2">
      <c r="A16" s="2">
        <v>35822</v>
      </c>
      <c r="B16" s="6">
        <v>1500008</v>
      </c>
      <c r="C16" s="12">
        <v>35810</v>
      </c>
      <c r="D16" s="6">
        <v>2000008</v>
      </c>
      <c r="H16" s="9"/>
    </row>
    <row r="17" spans="1:9" x14ac:dyDescent="0.2">
      <c r="A17" s="2"/>
      <c r="C17" s="12">
        <v>35813</v>
      </c>
      <c r="D17" s="6">
        <v>250008</v>
      </c>
      <c r="H17" s="9"/>
    </row>
    <row r="18" spans="1:9" x14ac:dyDescent="0.2">
      <c r="A18" s="2"/>
      <c r="C18" s="12">
        <v>35817</v>
      </c>
      <c r="D18" s="6">
        <v>350008</v>
      </c>
      <c r="H18" s="9"/>
    </row>
    <row r="19" spans="1:9" x14ac:dyDescent="0.2">
      <c r="C19" s="12">
        <v>35826</v>
      </c>
      <c r="D19" s="6">
        <v>500008</v>
      </c>
      <c r="H19" s="9"/>
    </row>
    <row r="20" spans="1:9" x14ac:dyDescent="0.2">
      <c r="C20" s="12">
        <v>35826</v>
      </c>
      <c r="D20" s="6">
        <v>1000008</v>
      </c>
      <c r="H20" s="9"/>
    </row>
    <row r="21" spans="1:9" x14ac:dyDescent="0.2">
      <c r="C21" s="12"/>
      <c r="D21" s="6"/>
      <c r="H21" s="9"/>
    </row>
    <row r="22" spans="1:9" ht="13.5" thickBot="1" x14ac:dyDescent="0.25">
      <c r="B22" s="13">
        <f>SUM(B13:B21)-SUM(D13:D20)</f>
        <v>9749968</v>
      </c>
      <c r="C22" s="9"/>
      <c r="G22" s="13">
        <f>SUM(G13:G21)-SUM(I13:I21)</f>
        <v>500008</v>
      </c>
    </row>
    <row r="23" spans="1:9" ht="13.5" thickTop="1" x14ac:dyDescent="0.2">
      <c r="D23" s="6"/>
    </row>
    <row r="24" spans="1:9" ht="13.5" thickBot="1" x14ac:dyDescent="0.25">
      <c r="A24" s="10" t="s">
        <v>46</v>
      </c>
      <c r="B24" s="7"/>
      <c r="C24" s="7"/>
      <c r="D24" s="7"/>
      <c r="F24" s="10" t="s">
        <v>47</v>
      </c>
      <c r="G24" s="7"/>
      <c r="H24" s="7"/>
      <c r="I24" s="7"/>
    </row>
    <row r="25" spans="1:9" x14ac:dyDescent="0.2">
      <c r="A25" s="2">
        <v>35799</v>
      </c>
      <c r="B25" s="6">
        <v>1500008</v>
      </c>
      <c r="C25" s="2">
        <v>35826</v>
      </c>
      <c r="D25" s="6">
        <v>1000000</v>
      </c>
      <c r="F25" s="2">
        <v>35800</v>
      </c>
      <c r="G25" s="6">
        <v>2000008</v>
      </c>
      <c r="H25" s="8"/>
    </row>
    <row r="26" spans="1:9" x14ac:dyDescent="0.2">
      <c r="A26" s="2"/>
      <c r="C26" s="9"/>
      <c r="D26" s="6"/>
      <c r="F26" s="2"/>
      <c r="H26" s="9"/>
      <c r="I26" s="6"/>
    </row>
    <row r="27" spans="1:9" x14ac:dyDescent="0.2">
      <c r="A27" s="2"/>
      <c r="C27" s="9"/>
      <c r="D27" s="6"/>
      <c r="F27" s="2"/>
      <c r="H27" s="9"/>
      <c r="I27" s="6"/>
    </row>
    <row r="28" spans="1:9" ht="13.5" thickBot="1" x14ac:dyDescent="0.25">
      <c r="B28" s="13">
        <f>SUM(B25:B27)-SUM(D25:D27)</f>
        <v>500008</v>
      </c>
      <c r="C28" s="9"/>
      <c r="D28" s="6"/>
      <c r="G28" s="13">
        <f>SUM(G25:G27)-SUM(I25:I27)</f>
        <v>2000008</v>
      </c>
      <c r="H28" s="9"/>
    </row>
    <row r="29" spans="1:9" ht="13.5" thickTop="1" x14ac:dyDescent="0.2"/>
    <row r="31" spans="1:9" ht="13.5" thickBot="1" x14ac:dyDescent="0.25">
      <c r="A31" s="10" t="s">
        <v>48</v>
      </c>
      <c r="B31" s="7"/>
      <c r="C31" s="7"/>
      <c r="D31" s="7"/>
      <c r="F31" s="10" t="s">
        <v>49</v>
      </c>
      <c r="G31" s="7"/>
      <c r="H31" s="7"/>
      <c r="I31" s="7"/>
    </row>
    <row r="32" spans="1:9" x14ac:dyDescent="0.2">
      <c r="A32" s="2"/>
      <c r="B32" s="6"/>
      <c r="C32" s="11">
        <v>35799</v>
      </c>
      <c r="D32" s="6">
        <v>1500008</v>
      </c>
      <c r="F32" s="2"/>
      <c r="G32" s="6"/>
      <c r="H32" s="11">
        <v>35803</v>
      </c>
      <c r="I32" s="6">
        <v>2500008</v>
      </c>
    </row>
    <row r="33" spans="1:9" x14ac:dyDescent="0.2">
      <c r="A33" s="2"/>
      <c r="C33" s="9"/>
      <c r="D33" s="6"/>
      <c r="F33" s="2"/>
      <c r="H33" s="12">
        <v>35805</v>
      </c>
      <c r="I33" s="6">
        <v>5000016</v>
      </c>
    </row>
    <row r="34" spans="1:9" x14ac:dyDescent="0.2">
      <c r="A34" s="2"/>
      <c r="C34" s="9"/>
      <c r="D34" s="6"/>
      <c r="F34" s="2"/>
      <c r="H34" s="12">
        <v>35820</v>
      </c>
      <c r="I34" s="6">
        <v>4000008</v>
      </c>
    </row>
    <row r="35" spans="1:9" ht="13.5" thickBot="1" x14ac:dyDescent="0.25">
      <c r="C35" s="9"/>
      <c r="D35" s="14">
        <f>SUM(D32:D34)</f>
        <v>1500008</v>
      </c>
      <c r="H35" s="12">
        <v>35822</v>
      </c>
      <c r="I35" s="6">
        <v>1500008</v>
      </c>
    </row>
    <row r="36" spans="1:9" ht="13.5" thickTop="1" x14ac:dyDescent="0.2">
      <c r="C36" s="15"/>
      <c r="D36" s="16"/>
      <c r="H36" s="12"/>
      <c r="I36" s="6"/>
    </row>
    <row r="37" spans="1:9" ht="13.5" thickBot="1" x14ac:dyDescent="0.25">
      <c r="C37" s="15"/>
      <c r="D37" s="16"/>
      <c r="H37" s="12"/>
      <c r="I37" s="14">
        <f>SUM(I32:I36)</f>
        <v>13000040</v>
      </c>
    </row>
    <row r="38" spans="1:9" ht="13.5" thickTop="1" x14ac:dyDescent="0.2"/>
    <row r="39" spans="1:9" ht="13.5" thickBot="1" x14ac:dyDescent="0.25">
      <c r="A39" s="10" t="s">
        <v>50</v>
      </c>
      <c r="B39" s="7"/>
      <c r="C39" s="7"/>
      <c r="D39" s="7"/>
      <c r="F39" s="10" t="s">
        <v>51</v>
      </c>
      <c r="G39" s="7"/>
      <c r="H39" s="7"/>
      <c r="I39" s="7"/>
    </row>
    <row r="40" spans="1:9" x14ac:dyDescent="0.2">
      <c r="A40" s="2">
        <v>35805</v>
      </c>
      <c r="B40" s="6">
        <v>2000008</v>
      </c>
      <c r="C40" s="11"/>
      <c r="D40" s="6"/>
      <c r="F40" s="2">
        <v>35807</v>
      </c>
      <c r="G40" s="6">
        <v>400008</v>
      </c>
      <c r="H40" s="9"/>
      <c r="I40" s="6"/>
    </row>
    <row r="41" spans="1:9" x14ac:dyDescent="0.2">
      <c r="A41" s="2">
        <v>35820</v>
      </c>
      <c r="B41" s="6">
        <v>4000008</v>
      </c>
      <c r="C41" s="9"/>
      <c r="D41" s="6"/>
      <c r="F41" s="2"/>
      <c r="H41" s="9"/>
      <c r="I41" s="6"/>
    </row>
    <row r="42" spans="1:9" x14ac:dyDescent="0.2">
      <c r="A42" s="2"/>
      <c r="B42" s="6"/>
      <c r="C42" s="9"/>
      <c r="D42" s="6"/>
      <c r="F42" s="2"/>
      <c r="H42" s="9"/>
      <c r="I42" s="6"/>
    </row>
    <row r="43" spans="1:9" ht="13.5" thickBot="1" x14ac:dyDescent="0.25">
      <c r="A43" s="2"/>
      <c r="B43" s="13">
        <f>SUM(B39:B41)-SUM(D39:D41)</f>
        <v>6000016</v>
      </c>
      <c r="C43" s="9"/>
      <c r="D43" s="6"/>
      <c r="F43" s="2"/>
      <c r="G43" s="13">
        <f>SUM(G39:G41)-SUM(I39:I41)</f>
        <v>400008</v>
      </c>
      <c r="H43" s="9"/>
      <c r="I43" s="6"/>
    </row>
    <row r="44" spans="1:9" ht="13.5" thickTop="1" x14ac:dyDescent="0.2"/>
    <row r="45" spans="1:9" ht="13.5" thickBot="1" x14ac:dyDescent="0.25">
      <c r="A45" s="10" t="s">
        <v>52</v>
      </c>
      <c r="B45" s="7"/>
      <c r="C45" s="7"/>
      <c r="D45" s="7"/>
      <c r="F45" s="10" t="s">
        <v>53</v>
      </c>
      <c r="G45" s="7"/>
      <c r="H45" s="7"/>
      <c r="I45" s="7"/>
    </row>
    <row r="46" spans="1:9" x14ac:dyDescent="0.2">
      <c r="A46" s="2">
        <v>35810</v>
      </c>
      <c r="B46" s="6">
        <v>2000008</v>
      </c>
      <c r="C46" s="11"/>
      <c r="D46" s="6"/>
      <c r="F46" s="2">
        <v>35813</v>
      </c>
      <c r="G46" s="6">
        <v>250008</v>
      </c>
      <c r="H46" s="9"/>
      <c r="I46" s="6"/>
    </row>
    <row r="47" spans="1:9" x14ac:dyDescent="0.2">
      <c r="A47" s="2">
        <v>35826</v>
      </c>
      <c r="B47" s="6">
        <v>2000008</v>
      </c>
      <c r="C47" s="9"/>
      <c r="D47" s="6"/>
      <c r="F47" s="2"/>
      <c r="H47" s="9"/>
      <c r="I47" s="6"/>
    </row>
    <row r="48" spans="1:9" x14ac:dyDescent="0.2">
      <c r="A48" s="2"/>
      <c r="C48" s="9"/>
      <c r="D48" s="6"/>
      <c r="F48" s="2"/>
      <c r="H48" s="9"/>
      <c r="I48" s="6"/>
    </row>
    <row r="49" spans="1:9" ht="13.5" thickBot="1" x14ac:dyDescent="0.25">
      <c r="B49" s="13">
        <f>SUM(B46:B48)-SUM(D46:D48)</f>
        <v>4000016</v>
      </c>
      <c r="C49" s="9"/>
      <c r="G49" s="13">
        <f>SUM(G46:G48)-SUM(I46:I48)</f>
        <v>250008</v>
      </c>
      <c r="H49" s="9"/>
    </row>
    <row r="50" spans="1:9" ht="13.5" thickTop="1" x14ac:dyDescent="0.2"/>
    <row r="51" spans="1:9" ht="13.5" thickBot="1" x14ac:dyDescent="0.25">
      <c r="A51" s="10" t="s">
        <v>54</v>
      </c>
      <c r="B51" s="7"/>
      <c r="C51" s="7"/>
      <c r="D51" s="7"/>
      <c r="F51" s="10" t="s">
        <v>55</v>
      </c>
      <c r="G51" s="7"/>
      <c r="H51" s="7"/>
      <c r="I51" s="7"/>
    </row>
    <row r="52" spans="1:9" x14ac:dyDescent="0.2">
      <c r="A52" s="2">
        <v>35817</v>
      </c>
      <c r="B52" s="6">
        <v>350008</v>
      </c>
      <c r="C52" s="11"/>
      <c r="D52" s="6"/>
      <c r="F52" s="2">
        <v>35826</v>
      </c>
      <c r="G52" s="6">
        <v>500008</v>
      </c>
      <c r="H52" s="9"/>
      <c r="I52" s="6"/>
    </row>
    <row r="53" spans="1:9" x14ac:dyDescent="0.2">
      <c r="A53" s="2"/>
      <c r="C53" s="9"/>
      <c r="D53" s="6"/>
      <c r="F53" s="2"/>
      <c r="H53" s="9"/>
      <c r="I53" s="6"/>
    </row>
    <row r="54" spans="1:9" x14ac:dyDescent="0.2">
      <c r="A54" s="2"/>
      <c r="C54" s="9"/>
      <c r="D54" s="6"/>
      <c r="F54" s="2"/>
      <c r="H54" s="9"/>
      <c r="I54" s="6"/>
    </row>
    <row r="55" spans="1:9" ht="13.5" thickBot="1" x14ac:dyDescent="0.25">
      <c r="B55" s="13">
        <f>SUM(B52:B54)-SUM(D52:D54)</f>
        <v>350008</v>
      </c>
      <c r="C55" s="9"/>
      <c r="G55" s="13">
        <f>SUM(G52:G54)-SUM(I52:I54)</f>
        <v>500008</v>
      </c>
      <c r="H55" s="9"/>
    </row>
    <row r="56" spans="1:9" ht="13.5" thickTop="1" x14ac:dyDescent="0.2"/>
    <row r="63" spans="1:9" ht="13.5" thickBot="1" x14ac:dyDescent="0.25">
      <c r="A63" s="10" t="s">
        <v>56</v>
      </c>
      <c r="B63" s="7"/>
      <c r="C63" s="7"/>
      <c r="D63" s="7"/>
      <c r="F63" s="10" t="s">
        <v>57</v>
      </c>
      <c r="G63" s="7"/>
      <c r="H63" s="7"/>
      <c r="I63" s="7"/>
    </row>
    <row r="64" spans="1:9" x14ac:dyDescent="0.2">
      <c r="A64" s="2">
        <v>35826</v>
      </c>
      <c r="B64" s="6">
        <v>1000008</v>
      </c>
      <c r="C64" s="11"/>
      <c r="D64" s="6"/>
      <c r="F64" s="2"/>
      <c r="G64" s="6"/>
      <c r="H64" s="11">
        <v>35826</v>
      </c>
      <c r="I64" s="6">
        <v>2000008</v>
      </c>
    </row>
    <row r="65" spans="1:9" x14ac:dyDescent="0.2">
      <c r="A65" s="2"/>
      <c r="C65" s="9"/>
      <c r="D65" s="6"/>
      <c r="F65" s="2"/>
      <c r="H65" s="9"/>
      <c r="I65" s="6"/>
    </row>
    <row r="66" spans="1:9" x14ac:dyDescent="0.2">
      <c r="A66" s="2"/>
      <c r="C66" s="9"/>
      <c r="D66" s="6"/>
      <c r="F66" s="2"/>
      <c r="H66" s="9"/>
      <c r="I66" s="6"/>
    </row>
    <row r="67" spans="1:9" ht="13.5" thickBot="1" x14ac:dyDescent="0.25">
      <c r="B67" s="13">
        <f>SUM(B64:B66)-SUM(D64:D66)</f>
        <v>1000008</v>
      </c>
      <c r="C67" s="9"/>
      <c r="H67" s="9"/>
      <c r="I67" s="14">
        <f>SUM(I64:I66)</f>
        <v>2000008</v>
      </c>
    </row>
    <row r="68" spans="1:9" ht="13.5" thickTop="1" x14ac:dyDescent="0.2"/>
    <row r="70" spans="1:9" ht="13.5" thickBot="1" x14ac:dyDescent="0.25">
      <c r="A70" s="10" t="s">
        <v>30</v>
      </c>
      <c r="B70" s="7"/>
      <c r="C70" s="7"/>
      <c r="D70" s="7"/>
      <c r="F70" s="10" t="s">
        <v>62</v>
      </c>
      <c r="G70" s="7"/>
      <c r="H70" s="7"/>
      <c r="I70" s="7"/>
    </row>
    <row r="71" spans="1:9" x14ac:dyDescent="0.2">
      <c r="A71" s="2"/>
      <c r="B71" s="6"/>
      <c r="C71" s="11">
        <v>35796</v>
      </c>
      <c r="D71" s="6">
        <v>10000008</v>
      </c>
      <c r="F71" s="2">
        <v>35826</v>
      </c>
      <c r="G71" s="6">
        <v>1000000</v>
      </c>
      <c r="H71" s="11"/>
      <c r="I71" s="6"/>
    </row>
    <row r="72" spans="1:9" x14ac:dyDescent="0.2">
      <c r="A72" s="2"/>
      <c r="C72" s="9"/>
      <c r="D72" s="6"/>
      <c r="F72" s="2"/>
      <c r="H72" s="9"/>
      <c r="I72" s="6"/>
    </row>
    <row r="73" spans="1:9" x14ac:dyDescent="0.2">
      <c r="A73" s="2"/>
      <c r="C73" s="9"/>
      <c r="D73" s="6"/>
      <c r="F73" s="2"/>
      <c r="H73" s="9"/>
      <c r="I73" s="6"/>
    </row>
    <row r="74" spans="1:9" ht="13.5" thickBot="1" x14ac:dyDescent="0.25">
      <c r="C74" s="9"/>
      <c r="D74" s="14">
        <f>SUM(D71:D73)</f>
        <v>10000008</v>
      </c>
      <c r="G74" s="13">
        <f>SUM(G71:G73)-SUM(I71:I73)</f>
        <v>1000000</v>
      </c>
      <c r="H74" s="9"/>
      <c r="I74" s="6"/>
    </row>
    <row r="75" spans="1:9" ht="13.5" thickTop="1" x14ac:dyDescent="0.2">
      <c r="I75" s="6"/>
    </row>
    <row r="77" spans="1:9" ht="13.5" thickBot="1" x14ac:dyDescent="0.25">
      <c r="A77" s="10" t="s">
        <v>43</v>
      </c>
      <c r="B77" s="7"/>
      <c r="C77" s="7"/>
      <c r="D77" s="7"/>
    </row>
    <row r="78" spans="1:9" x14ac:dyDescent="0.2">
      <c r="A78" s="2">
        <v>35826</v>
      </c>
      <c r="B78" s="6">
        <v>250000</v>
      </c>
      <c r="C78" s="11"/>
      <c r="D78" s="6"/>
    </row>
    <row r="79" spans="1:9" x14ac:dyDescent="0.2">
      <c r="A79" s="2"/>
      <c r="C79" s="9"/>
      <c r="D79" s="6"/>
    </row>
    <row r="80" spans="1:9" x14ac:dyDescent="0.2">
      <c r="A80" s="2"/>
      <c r="C80" s="9"/>
      <c r="D80" s="6"/>
    </row>
    <row r="81" spans="2:4" ht="13.5" thickBot="1" x14ac:dyDescent="0.25">
      <c r="B81" s="13">
        <f>SUM(B78:B80)-SUM(D78:D80)</f>
        <v>250000</v>
      </c>
      <c r="C81" s="9"/>
      <c r="D81" s="6"/>
    </row>
    <row r="82" spans="2:4" ht="13.5" thickTop="1" x14ac:dyDescent="0.2">
      <c r="D82" s="6"/>
    </row>
  </sheetData>
  <pageMargins left="0.39370078740157483" right="0.19685039370078741" top="0.19685039370078741" bottom="0.19685039370078741" header="0.31496062992125984" footer="0.31496062992125984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3" sqref="A3:B5"/>
    </sheetView>
  </sheetViews>
  <sheetFormatPr defaultRowHeight="12.75" x14ac:dyDescent="0.2"/>
  <cols>
    <col min="1" max="1" width="12.42578125" customWidth="1"/>
    <col min="2" max="2" width="42.42578125" customWidth="1"/>
    <col min="3" max="3" width="16.7109375" customWidth="1"/>
    <col min="4" max="4" width="17.7109375" customWidth="1"/>
  </cols>
  <sheetData>
    <row r="1" spans="1:4" x14ac:dyDescent="0.2">
      <c r="A1" s="4" t="s">
        <v>3</v>
      </c>
      <c r="B1" s="5"/>
    </row>
    <row r="2" spans="1:4" x14ac:dyDescent="0.2">
      <c r="A2" s="4" t="s">
        <v>4</v>
      </c>
      <c r="B2" s="5" t="s">
        <v>5</v>
      </c>
    </row>
    <row r="3" spans="1:4" x14ac:dyDescent="0.2">
      <c r="A3" s="4"/>
      <c r="B3" s="5"/>
    </row>
    <row r="4" spans="1:4" x14ac:dyDescent="0.2">
      <c r="A4" s="4"/>
      <c r="B4" s="5"/>
    </row>
    <row r="5" spans="1:4" x14ac:dyDescent="0.2">
      <c r="A5" s="4"/>
      <c r="B5" s="5"/>
    </row>
    <row r="8" spans="1:4" x14ac:dyDescent="0.2">
      <c r="A8" s="4"/>
    </row>
    <row r="9" spans="1:4" x14ac:dyDescent="0.2">
      <c r="B9" s="105" t="s">
        <v>110</v>
      </c>
      <c r="C9" s="105"/>
      <c r="D9" s="105"/>
    </row>
    <row r="10" spans="1:4" x14ac:dyDescent="0.2">
      <c r="B10" s="105" t="s">
        <v>24</v>
      </c>
      <c r="C10" s="105"/>
      <c r="D10" s="105"/>
    </row>
    <row r="11" spans="1:4" x14ac:dyDescent="0.2">
      <c r="B11" s="105" t="s">
        <v>106</v>
      </c>
      <c r="C11" s="105"/>
      <c r="D11" s="105"/>
    </row>
    <row r="12" spans="1:4" ht="13.5" thickBot="1" x14ac:dyDescent="0.25"/>
    <row r="13" spans="1:4" s="17" customFormat="1" ht="24.75" customHeight="1" thickBot="1" x14ac:dyDescent="0.25">
      <c r="B13" s="28" t="s">
        <v>26</v>
      </c>
      <c r="C13" s="29" t="s">
        <v>27</v>
      </c>
      <c r="D13" s="30" t="s">
        <v>28</v>
      </c>
    </row>
    <row r="14" spans="1:4" ht="13.5" thickTop="1" x14ac:dyDescent="0.2">
      <c r="B14" s="25"/>
      <c r="C14" s="26"/>
      <c r="D14" s="27"/>
    </row>
    <row r="15" spans="1:4" x14ac:dyDescent="0.2">
      <c r="B15" s="19" t="s">
        <v>29</v>
      </c>
      <c r="C15" s="22">
        <f>GL!B22</f>
        <v>9749968</v>
      </c>
      <c r="D15" s="21"/>
    </row>
    <row r="16" spans="1:4" x14ac:dyDescent="0.2">
      <c r="B16" s="19" t="s">
        <v>31</v>
      </c>
      <c r="C16" s="22">
        <v>750008</v>
      </c>
      <c r="D16" s="21"/>
    </row>
    <row r="17" spans="2:4" x14ac:dyDescent="0.2">
      <c r="B17" s="19" t="s">
        <v>32</v>
      </c>
      <c r="C17" s="22">
        <v>1500008</v>
      </c>
      <c r="D17" s="21"/>
    </row>
    <row r="18" spans="2:4" x14ac:dyDescent="0.2">
      <c r="B18" s="19" t="s">
        <v>33</v>
      </c>
      <c r="C18" s="22">
        <f>GL!G28</f>
        <v>2000008</v>
      </c>
      <c r="D18" s="21"/>
    </row>
    <row r="19" spans="2:4" x14ac:dyDescent="0.2">
      <c r="B19" s="19" t="s">
        <v>61</v>
      </c>
      <c r="C19" s="20"/>
      <c r="D19" s="23">
        <f>GL!D35</f>
        <v>1500008</v>
      </c>
    </row>
    <row r="20" spans="2:4" x14ac:dyDescent="0.2">
      <c r="B20" s="19" t="s">
        <v>34</v>
      </c>
      <c r="C20" s="20"/>
      <c r="D20" s="23">
        <f>GL!I37</f>
        <v>13000040</v>
      </c>
    </row>
    <row r="21" spans="2:4" x14ac:dyDescent="0.2">
      <c r="B21" s="19" t="s">
        <v>36</v>
      </c>
      <c r="C21" s="22">
        <f>GL!B43</f>
        <v>6000016</v>
      </c>
      <c r="D21" s="21"/>
    </row>
    <row r="22" spans="2:4" x14ac:dyDescent="0.2">
      <c r="B22" s="19" t="s">
        <v>59</v>
      </c>
      <c r="C22" s="22">
        <f>GL!G43</f>
        <v>400008</v>
      </c>
      <c r="D22" s="21"/>
    </row>
    <row r="23" spans="2:4" x14ac:dyDescent="0.2">
      <c r="B23" s="19" t="s">
        <v>37</v>
      </c>
      <c r="C23" s="22">
        <f>GL!B49</f>
        <v>4000016</v>
      </c>
      <c r="D23" s="21"/>
    </row>
    <row r="24" spans="2:4" x14ac:dyDescent="0.2">
      <c r="B24" s="19" t="s">
        <v>60</v>
      </c>
      <c r="C24" s="22">
        <f>GL!G49</f>
        <v>250008</v>
      </c>
      <c r="D24" s="21"/>
    </row>
    <row r="25" spans="2:4" x14ac:dyDescent="0.2">
      <c r="B25" s="19" t="s">
        <v>38</v>
      </c>
      <c r="C25" s="22">
        <f>GL!B55</f>
        <v>350008</v>
      </c>
      <c r="D25" s="21"/>
    </row>
    <row r="26" spans="2:4" x14ac:dyDescent="0.2">
      <c r="B26" s="19" t="s">
        <v>39</v>
      </c>
      <c r="C26" s="22">
        <f>GL!G55</f>
        <v>500008</v>
      </c>
      <c r="D26" s="21"/>
    </row>
    <row r="27" spans="2:4" x14ac:dyDescent="0.2">
      <c r="B27" s="19" t="s">
        <v>40</v>
      </c>
      <c r="C27" s="22">
        <f>GL!B67</f>
        <v>1000008</v>
      </c>
      <c r="D27" s="21"/>
    </row>
    <row r="28" spans="2:4" x14ac:dyDescent="0.2">
      <c r="B28" s="19" t="s">
        <v>41</v>
      </c>
      <c r="C28" s="20"/>
      <c r="D28" s="23">
        <f>GL!I67</f>
        <v>2000008</v>
      </c>
    </row>
    <row r="29" spans="2:4" x14ac:dyDescent="0.2">
      <c r="B29" s="19" t="s">
        <v>30</v>
      </c>
      <c r="C29" s="20"/>
      <c r="D29" s="23">
        <f>GL!D74</f>
        <v>10000008</v>
      </c>
    </row>
    <row r="30" spans="2:4" x14ac:dyDescent="0.2">
      <c r="B30" s="19"/>
      <c r="C30" s="22"/>
      <c r="D30" s="21"/>
    </row>
    <row r="31" spans="2:4" ht="13.5" thickBot="1" x14ac:dyDescent="0.25">
      <c r="B31" s="24"/>
      <c r="C31" s="31"/>
      <c r="D31" s="32"/>
    </row>
    <row r="32" spans="2:4" s="33" customFormat="1" ht="18.75" customHeight="1" thickBot="1" x14ac:dyDescent="0.25">
      <c r="B32" s="34" t="s">
        <v>63</v>
      </c>
      <c r="C32" s="35">
        <f>SUM(C15:C31)</f>
        <v>26500064</v>
      </c>
      <c r="D32" s="36">
        <f>SUM(D15:D31)</f>
        <v>26500064</v>
      </c>
    </row>
  </sheetData>
  <mergeCells count="3">
    <mergeCell ref="B9:D9"/>
    <mergeCell ref="B10:D10"/>
    <mergeCell ref="B11:D1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showGridLines="0" zoomScale="90" zoomScaleNormal="90" workbookViewId="0">
      <selection activeCell="A3" sqref="A3:E5"/>
    </sheetView>
  </sheetViews>
  <sheetFormatPr defaultRowHeight="12.75" x14ac:dyDescent="0.2"/>
  <cols>
    <col min="1" max="1" width="30.140625" customWidth="1"/>
    <col min="2" max="2" width="11.85546875" customWidth="1"/>
    <col min="3" max="3" width="12.85546875" customWidth="1"/>
    <col min="4" max="4" width="11.5703125" customWidth="1"/>
    <col min="5" max="6" width="12.28515625" customWidth="1"/>
    <col min="7" max="7" width="12.85546875" customWidth="1"/>
    <col min="8" max="8" width="12.42578125" customWidth="1"/>
    <col min="9" max="9" width="13.5703125" customWidth="1"/>
    <col min="10" max="10" width="12.28515625" customWidth="1"/>
    <col min="11" max="11" width="13.5703125" customWidth="1"/>
    <col min="12" max="12" width="13.140625" customWidth="1"/>
    <col min="13" max="13" width="12.5703125" customWidth="1"/>
  </cols>
  <sheetData>
    <row r="1" spans="1:13" x14ac:dyDescent="0.2">
      <c r="A1" s="4" t="s">
        <v>3</v>
      </c>
      <c r="B1" s="5"/>
    </row>
    <row r="2" spans="1:13" x14ac:dyDescent="0.2">
      <c r="A2" s="4" t="s">
        <v>4</v>
      </c>
      <c r="B2" s="5" t="s">
        <v>5</v>
      </c>
    </row>
    <row r="3" spans="1:13" x14ac:dyDescent="0.2">
      <c r="A3" s="4"/>
      <c r="B3" s="5"/>
    </row>
    <row r="4" spans="1:13" x14ac:dyDescent="0.2">
      <c r="A4" s="4"/>
      <c r="B4" s="5"/>
    </row>
    <row r="5" spans="1:13" x14ac:dyDescent="0.2">
      <c r="A5" s="4"/>
      <c r="B5" s="5"/>
    </row>
    <row r="9" spans="1:13" x14ac:dyDescent="0.2">
      <c r="A9" s="105" t="s">
        <v>107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</row>
    <row r="10" spans="1:13" x14ac:dyDescent="0.2">
      <c r="A10" s="105" t="s">
        <v>24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</row>
    <row r="11" spans="1:13" x14ac:dyDescent="0.2">
      <c r="A11" s="105" t="s">
        <v>58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</row>
    <row r="12" spans="1:13" ht="13.5" thickBot="1" x14ac:dyDescent="0.25"/>
    <row r="13" spans="1:13" s="86" customFormat="1" ht="30" customHeight="1" thickBot="1" x14ac:dyDescent="0.25">
      <c r="A13" s="98"/>
      <c r="B13" s="106" t="s">
        <v>96</v>
      </c>
      <c r="C13" s="106"/>
      <c r="D13" s="106" t="s">
        <v>99</v>
      </c>
      <c r="E13" s="106"/>
      <c r="F13" s="106" t="s">
        <v>100</v>
      </c>
      <c r="G13" s="106"/>
      <c r="H13" s="106" t="s">
        <v>101</v>
      </c>
      <c r="I13" s="106"/>
      <c r="J13" s="106" t="s">
        <v>102</v>
      </c>
      <c r="K13" s="106"/>
      <c r="L13" s="106" t="s">
        <v>103</v>
      </c>
      <c r="M13" s="106"/>
    </row>
    <row r="14" spans="1:13" s="17" customFormat="1" ht="24.75" customHeight="1" thickBot="1" x14ac:dyDescent="0.25">
      <c r="A14" s="87"/>
      <c r="B14" s="29" t="s">
        <v>97</v>
      </c>
      <c r="C14" s="30" t="s">
        <v>98</v>
      </c>
      <c r="D14" s="29" t="s">
        <v>97</v>
      </c>
      <c r="E14" s="30" t="s">
        <v>98</v>
      </c>
      <c r="F14" s="29" t="s">
        <v>97</v>
      </c>
      <c r="G14" s="30" t="s">
        <v>98</v>
      </c>
      <c r="H14" s="29" t="s">
        <v>97</v>
      </c>
      <c r="I14" s="30" t="s">
        <v>98</v>
      </c>
      <c r="J14" s="29" t="s">
        <v>97</v>
      </c>
      <c r="K14" s="30" t="s">
        <v>98</v>
      </c>
      <c r="L14" s="29" t="s">
        <v>97</v>
      </c>
      <c r="M14" s="30" t="s">
        <v>98</v>
      </c>
    </row>
    <row r="15" spans="1:13" ht="13.5" thickTop="1" x14ac:dyDescent="0.2">
      <c r="A15" s="25"/>
      <c r="B15" s="26"/>
      <c r="C15" s="27"/>
      <c r="D15" s="26"/>
      <c r="E15" s="27"/>
      <c r="F15" s="26"/>
      <c r="G15" s="88"/>
      <c r="H15" s="92"/>
      <c r="I15" s="93"/>
      <c r="J15" s="92"/>
      <c r="K15" s="93"/>
      <c r="L15" s="92"/>
      <c r="M15" s="93"/>
    </row>
    <row r="16" spans="1:13" x14ac:dyDescent="0.2">
      <c r="A16" s="19" t="s">
        <v>29</v>
      </c>
      <c r="B16" s="22">
        <f>GL!B22</f>
        <v>9749968</v>
      </c>
      <c r="C16" s="21"/>
      <c r="D16" s="22">
        <f>GL!D22</f>
        <v>0</v>
      </c>
      <c r="E16" s="21"/>
      <c r="F16" s="22">
        <f>B16-D16</f>
        <v>9749968</v>
      </c>
      <c r="G16" s="89">
        <f>C16-E16</f>
        <v>0</v>
      </c>
      <c r="H16" s="94">
        <f>GL!H22</f>
        <v>0</v>
      </c>
      <c r="I16" s="23">
        <f>GL!I22</f>
        <v>0</v>
      </c>
      <c r="J16" s="94">
        <v>0</v>
      </c>
      <c r="K16" s="23">
        <f>G16-I16</f>
        <v>0</v>
      </c>
      <c r="L16" s="94">
        <f>F16</f>
        <v>9749968</v>
      </c>
      <c r="M16" s="23">
        <f>GL!M22</f>
        <v>0</v>
      </c>
    </row>
    <row r="17" spans="1:13" x14ac:dyDescent="0.2">
      <c r="A17" s="19" t="s">
        <v>31</v>
      </c>
      <c r="B17" s="22">
        <v>750008</v>
      </c>
      <c r="C17" s="21"/>
      <c r="D17" s="22">
        <f>GL!D23</f>
        <v>0</v>
      </c>
      <c r="E17" s="85">
        <v>250000</v>
      </c>
      <c r="F17" s="22">
        <f>B17-E17</f>
        <v>500008</v>
      </c>
      <c r="G17" s="89">
        <v>0</v>
      </c>
      <c r="H17" s="94">
        <f>GL!H23</f>
        <v>0</v>
      </c>
      <c r="I17" s="23">
        <f>GL!I23</f>
        <v>0</v>
      </c>
      <c r="J17" s="94">
        <v>0</v>
      </c>
      <c r="K17" s="23">
        <v>0</v>
      </c>
      <c r="L17" s="94">
        <f>F17</f>
        <v>500008</v>
      </c>
      <c r="M17" s="23">
        <f t="shared" ref="M17:M30" si="0">I17-K17</f>
        <v>0</v>
      </c>
    </row>
    <row r="18" spans="1:13" x14ac:dyDescent="0.2">
      <c r="A18" s="19" t="s">
        <v>32</v>
      </c>
      <c r="B18" s="22">
        <v>1500008</v>
      </c>
      <c r="C18" s="21"/>
      <c r="D18" s="22">
        <f>GL!D24</f>
        <v>0</v>
      </c>
      <c r="E18" s="85">
        <v>1000000</v>
      </c>
      <c r="F18" s="22">
        <f>B18-E18</f>
        <v>500008</v>
      </c>
      <c r="G18" s="89">
        <v>0</v>
      </c>
      <c r="H18" s="94">
        <f>GL!H24</f>
        <v>0</v>
      </c>
      <c r="I18" s="23">
        <f>GL!I24</f>
        <v>0</v>
      </c>
      <c r="J18" s="94">
        <v>0</v>
      </c>
      <c r="K18" s="23">
        <v>0</v>
      </c>
      <c r="L18" s="94">
        <f>F18</f>
        <v>500008</v>
      </c>
      <c r="M18" s="23">
        <f t="shared" si="0"/>
        <v>0</v>
      </c>
    </row>
    <row r="19" spans="1:13" x14ac:dyDescent="0.2">
      <c r="A19" s="19" t="s">
        <v>33</v>
      </c>
      <c r="B19" s="22">
        <f>GL!G28</f>
        <v>2000008</v>
      </c>
      <c r="C19" s="21"/>
      <c r="D19" s="22">
        <v>0</v>
      </c>
      <c r="E19" s="21"/>
      <c r="F19" s="22">
        <f t="shared" ref="F19:F33" si="1">B19-D19</f>
        <v>2000008</v>
      </c>
      <c r="G19" s="89">
        <f t="shared" ref="G19:G33" si="2">C19-E19</f>
        <v>0</v>
      </c>
      <c r="H19" s="94">
        <f>GL!H25</f>
        <v>0</v>
      </c>
      <c r="I19" s="23">
        <f>GL!I25</f>
        <v>0</v>
      </c>
      <c r="J19" s="94">
        <v>0</v>
      </c>
      <c r="K19" s="23">
        <v>0</v>
      </c>
      <c r="L19" s="94">
        <f>F19</f>
        <v>2000008</v>
      </c>
      <c r="M19" s="23">
        <f t="shared" si="0"/>
        <v>0</v>
      </c>
    </row>
    <row r="20" spans="1:13" x14ac:dyDescent="0.2">
      <c r="A20" s="19" t="s">
        <v>61</v>
      </c>
      <c r="B20" s="20"/>
      <c r="C20" s="23">
        <f>GL!D35</f>
        <v>1500008</v>
      </c>
      <c r="D20" s="22">
        <f>GL!D26</f>
        <v>0</v>
      </c>
      <c r="E20" s="21"/>
      <c r="F20" s="22">
        <f t="shared" si="1"/>
        <v>0</v>
      </c>
      <c r="G20" s="89">
        <f t="shared" si="2"/>
        <v>1500008</v>
      </c>
      <c r="H20" s="94">
        <f>GL!H26</f>
        <v>0</v>
      </c>
      <c r="I20" s="23">
        <f>GL!I26</f>
        <v>0</v>
      </c>
      <c r="J20" s="94">
        <v>0</v>
      </c>
      <c r="K20" s="23">
        <v>0</v>
      </c>
      <c r="L20" s="94">
        <f t="shared" ref="L20:L21" si="3">H20-J20</f>
        <v>0</v>
      </c>
      <c r="M20" s="23">
        <f>G20</f>
        <v>1500008</v>
      </c>
    </row>
    <row r="21" spans="1:13" x14ac:dyDescent="0.2">
      <c r="A21" s="19" t="s">
        <v>34</v>
      </c>
      <c r="B21" s="20"/>
      <c r="C21" s="23">
        <f>GL!I37</f>
        <v>13000040</v>
      </c>
      <c r="D21" s="22">
        <f>GL!D27</f>
        <v>0</v>
      </c>
      <c r="E21" s="21"/>
      <c r="F21" s="22">
        <f t="shared" si="1"/>
        <v>0</v>
      </c>
      <c r="G21" s="89">
        <f t="shared" si="2"/>
        <v>13000040</v>
      </c>
      <c r="H21" s="94">
        <f>GL!H27</f>
        <v>0</v>
      </c>
      <c r="I21" s="23">
        <f>G21</f>
        <v>13000040</v>
      </c>
      <c r="J21" s="94">
        <v>0</v>
      </c>
      <c r="K21" s="23">
        <v>0</v>
      </c>
      <c r="L21" s="94">
        <f t="shared" si="3"/>
        <v>0</v>
      </c>
      <c r="M21" s="23">
        <v>0</v>
      </c>
    </row>
    <row r="22" spans="1:13" x14ac:dyDescent="0.2">
      <c r="A22" s="19" t="s">
        <v>36</v>
      </c>
      <c r="B22" s="22">
        <f>GL!B43</f>
        <v>6000016</v>
      </c>
      <c r="C22" s="21"/>
      <c r="D22" s="22">
        <f>GL!D28</f>
        <v>0</v>
      </c>
      <c r="E22" s="21"/>
      <c r="F22" s="22">
        <f t="shared" si="1"/>
        <v>6000016</v>
      </c>
      <c r="G22" s="89">
        <f t="shared" si="2"/>
        <v>0</v>
      </c>
      <c r="H22" s="94">
        <f>GL!H28</f>
        <v>0</v>
      </c>
      <c r="I22" s="23">
        <f>GL!I28</f>
        <v>0</v>
      </c>
      <c r="J22" s="94">
        <v>0</v>
      </c>
      <c r="K22" s="23">
        <f t="shared" ref="K22:K33" si="4">G22-I22</f>
        <v>0</v>
      </c>
      <c r="L22" s="94">
        <f>F22</f>
        <v>6000016</v>
      </c>
      <c r="M22" s="23">
        <f t="shared" si="0"/>
        <v>0</v>
      </c>
    </row>
    <row r="23" spans="1:13" x14ac:dyDescent="0.2">
      <c r="A23" s="19" t="s">
        <v>59</v>
      </c>
      <c r="B23" s="22">
        <f>GL!G43</f>
        <v>400008</v>
      </c>
      <c r="C23" s="21"/>
      <c r="D23" s="22">
        <f>GL!D29</f>
        <v>0</v>
      </c>
      <c r="E23" s="21"/>
      <c r="F23" s="22">
        <f t="shared" si="1"/>
        <v>400008</v>
      </c>
      <c r="G23" s="89">
        <f t="shared" si="2"/>
        <v>0</v>
      </c>
      <c r="H23" s="94">
        <f>F23</f>
        <v>400008</v>
      </c>
      <c r="I23" s="23">
        <f>GL!I29</f>
        <v>0</v>
      </c>
      <c r="J23" s="94">
        <f t="shared" ref="J23:J33" si="5">F23-H23</f>
        <v>0</v>
      </c>
      <c r="K23" s="23">
        <f t="shared" si="4"/>
        <v>0</v>
      </c>
      <c r="L23" s="94">
        <v>0</v>
      </c>
      <c r="M23" s="23">
        <f t="shared" si="0"/>
        <v>0</v>
      </c>
    </row>
    <row r="24" spans="1:13" x14ac:dyDescent="0.2">
      <c r="A24" s="19" t="s">
        <v>37</v>
      </c>
      <c r="B24" s="22">
        <f>GL!B49</f>
        <v>4000016</v>
      </c>
      <c r="C24" s="21"/>
      <c r="D24" s="22">
        <f>GL!D30</f>
        <v>0</v>
      </c>
      <c r="E24" s="21"/>
      <c r="F24" s="22">
        <f t="shared" si="1"/>
        <v>4000016</v>
      </c>
      <c r="G24" s="89">
        <f t="shared" si="2"/>
        <v>0</v>
      </c>
      <c r="H24" s="94">
        <f t="shared" ref="H24:H29" si="6">F24</f>
        <v>4000016</v>
      </c>
      <c r="I24" s="23">
        <f>GL!I30</f>
        <v>0</v>
      </c>
      <c r="J24" s="94">
        <f t="shared" si="5"/>
        <v>0</v>
      </c>
      <c r="K24" s="23">
        <f t="shared" si="4"/>
        <v>0</v>
      </c>
      <c r="L24" s="94">
        <v>0</v>
      </c>
      <c r="M24" s="23">
        <f t="shared" si="0"/>
        <v>0</v>
      </c>
    </row>
    <row r="25" spans="1:13" x14ac:dyDescent="0.2">
      <c r="A25" s="19" t="s">
        <v>60</v>
      </c>
      <c r="B25" s="22">
        <f>GL!G49</f>
        <v>250008</v>
      </c>
      <c r="C25" s="21"/>
      <c r="D25" s="22">
        <f>GL!D31</f>
        <v>0</v>
      </c>
      <c r="E25" s="21"/>
      <c r="F25" s="22">
        <f t="shared" si="1"/>
        <v>250008</v>
      </c>
      <c r="G25" s="89">
        <f t="shared" si="2"/>
        <v>0</v>
      </c>
      <c r="H25" s="94">
        <f t="shared" si="6"/>
        <v>250008</v>
      </c>
      <c r="I25" s="23">
        <f>GL!I31</f>
        <v>0</v>
      </c>
      <c r="J25" s="94">
        <f t="shared" si="5"/>
        <v>0</v>
      </c>
      <c r="K25" s="23">
        <f t="shared" si="4"/>
        <v>0</v>
      </c>
      <c r="L25" s="94">
        <v>0</v>
      </c>
      <c r="M25" s="23">
        <f t="shared" si="0"/>
        <v>0</v>
      </c>
    </row>
    <row r="26" spans="1:13" x14ac:dyDescent="0.2">
      <c r="A26" s="19" t="s">
        <v>38</v>
      </c>
      <c r="B26" s="22">
        <f>GL!B55</f>
        <v>350008</v>
      </c>
      <c r="C26" s="21"/>
      <c r="D26" s="22">
        <v>0</v>
      </c>
      <c r="E26" s="21"/>
      <c r="F26" s="22">
        <f t="shared" si="1"/>
        <v>350008</v>
      </c>
      <c r="G26" s="89">
        <f t="shared" si="2"/>
        <v>0</v>
      </c>
      <c r="H26" s="94">
        <f t="shared" si="6"/>
        <v>350008</v>
      </c>
      <c r="I26" s="23">
        <v>0</v>
      </c>
      <c r="J26" s="94">
        <f t="shared" si="5"/>
        <v>0</v>
      </c>
      <c r="K26" s="23">
        <f t="shared" si="4"/>
        <v>0</v>
      </c>
      <c r="L26" s="94">
        <v>0</v>
      </c>
      <c r="M26" s="23">
        <f t="shared" si="0"/>
        <v>0</v>
      </c>
    </row>
    <row r="27" spans="1:13" x14ac:dyDescent="0.2">
      <c r="A27" s="19" t="s">
        <v>39</v>
      </c>
      <c r="B27" s="22">
        <v>500008</v>
      </c>
      <c r="C27" s="21"/>
      <c r="D27" s="22">
        <v>0</v>
      </c>
      <c r="E27" s="21"/>
      <c r="F27" s="22">
        <f t="shared" si="1"/>
        <v>500008</v>
      </c>
      <c r="G27" s="89">
        <f t="shared" si="2"/>
        <v>0</v>
      </c>
      <c r="H27" s="94">
        <f t="shared" si="6"/>
        <v>500008</v>
      </c>
      <c r="I27" s="23">
        <v>0</v>
      </c>
      <c r="J27" s="94">
        <f t="shared" si="5"/>
        <v>0</v>
      </c>
      <c r="K27" s="23">
        <f t="shared" si="4"/>
        <v>0</v>
      </c>
      <c r="L27" s="94">
        <v>0</v>
      </c>
      <c r="M27" s="23">
        <f t="shared" si="0"/>
        <v>0</v>
      </c>
    </row>
    <row r="28" spans="1:13" x14ac:dyDescent="0.2">
      <c r="A28" s="19" t="s">
        <v>43</v>
      </c>
      <c r="B28" s="22">
        <v>0</v>
      </c>
      <c r="C28" s="21"/>
      <c r="D28" s="22">
        <v>250000</v>
      </c>
      <c r="E28" s="21"/>
      <c r="F28" s="22">
        <f>D28</f>
        <v>250000</v>
      </c>
      <c r="G28" s="89">
        <f t="shared" si="2"/>
        <v>0</v>
      </c>
      <c r="H28" s="94">
        <f t="shared" si="6"/>
        <v>250000</v>
      </c>
      <c r="I28" s="23">
        <v>0</v>
      </c>
      <c r="J28" s="94">
        <f t="shared" si="5"/>
        <v>0</v>
      </c>
      <c r="K28" s="23">
        <f t="shared" si="4"/>
        <v>0</v>
      </c>
      <c r="L28" s="94">
        <v>0</v>
      </c>
      <c r="M28" s="23">
        <f t="shared" si="0"/>
        <v>0</v>
      </c>
    </row>
    <row r="29" spans="1:13" x14ac:dyDescent="0.2">
      <c r="A29" s="19" t="s">
        <v>62</v>
      </c>
      <c r="B29" s="22">
        <v>0</v>
      </c>
      <c r="C29" s="21"/>
      <c r="D29" s="22">
        <v>1000000</v>
      </c>
      <c r="E29" s="21"/>
      <c r="F29" s="22">
        <f>D29</f>
        <v>1000000</v>
      </c>
      <c r="G29" s="89">
        <f t="shared" si="2"/>
        <v>0</v>
      </c>
      <c r="H29" s="94">
        <f t="shared" si="6"/>
        <v>1000000</v>
      </c>
      <c r="I29" s="23">
        <v>0</v>
      </c>
      <c r="J29" s="94">
        <f t="shared" si="5"/>
        <v>0</v>
      </c>
      <c r="K29" s="23">
        <f t="shared" si="4"/>
        <v>0</v>
      </c>
      <c r="L29" s="94">
        <v>0</v>
      </c>
      <c r="M29" s="23">
        <f t="shared" si="0"/>
        <v>0</v>
      </c>
    </row>
    <row r="30" spans="1:13" x14ac:dyDescent="0.2">
      <c r="A30" s="19" t="s">
        <v>40</v>
      </c>
      <c r="B30" s="22">
        <f>GL!B67</f>
        <v>1000008</v>
      </c>
      <c r="C30" s="21"/>
      <c r="D30" s="22">
        <v>0</v>
      </c>
      <c r="E30" s="21"/>
      <c r="F30" s="22">
        <f t="shared" si="1"/>
        <v>1000008</v>
      </c>
      <c r="G30" s="89">
        <f t="shared" si="2"/>
        <v>0</v>
      </c>
      <c r="H30" s="94">
        <v>0</v>
      </c>
      <c r="I30" s="23">
        <v>0</v>
      </c>
      <c r="J30" s="94">
        <f t="shared" si="5"/>
        <v>1000008</v>
      </c>
      <c r="K30" s="23">
        <f t="shared" si="4"/>
        <v>0</v>
      </c>
      <c r="L30" s="94">
        <v>0</v>
      </c>
      <c r="M30" s="23">
        <f t="shared" si="0"/>
        <v>0</v>
      </c>
    </row>
    <row r="31" spans="1:13" x14ac:dyDescent="0.2">
      <c r="A31" s="19" t="s">
        <v>41</v>
      </c>
      <c r="B31" s="20"/>
      <c r="C31" s="23">
        <f>GL!I67</f>
        <v>2000008</v>
      </c>
      <c r="D31" s="22">
        <f>GL!D37</f>
        <v>0</v>
      </c>
      <c r="E31" s="21"/>
      <c r="F31" s="22">
        <f t="shared" si="1"/>
        <v>0</v>
      </c>
      <c r="G31" s="89">
        <f t="shared" si="2"/>
        <v>2000008</v>
      </c>
      <c r="H31" s="94">
        <v>0</v>
      </c>
      <c r="I31" s="23">
        <v>0</v>
      </c>
      <c r="J31" s="94">
        <f t="shared" si="5"/>
        <v>0</v>
      </c>
      <c r="K31" s="23">
        <v>0</v>
      </c>
      <c r="L31" s="94">
        <v>0</v>
      </c>
      <c r="M31" s="23">
        <f>G31</f>
        <v>2000008</v>
      </c>
    </row>
    <row r="32" spans="1:13" x14ac:dyDescent="0.2">
      <c r="A32" s="19" t="s">
        <v>30</v>
      </c>
      <c r="B32" s="20"/>
      <c r="C32" s="23">
        <f>GL!D74</f>
        <v>10000008</v>
      </c>
      <c r="D32" s="22">
        <f>GL!D38</f>
        <v>0</v>
      </c>
      <c r="E32" s="21"/>
      <c r="F32" s="22">
        <f t="shared" si="1"/>
        <v>0</v>
      </c>
      <c r="G32" s="89">
        <f t="shared" si="2"/>
        <v>10000008</v>
      </c>
      <c r="H32" s="94">
        <v>0</v>
      </c>
      <c r="I32" s="23">
        <v>0</v>
      </c>
      <c r="J32" s="94">
        <f t="shared" si="5"/>
        <v>0</v>
      </c>
      <c r="K32" s="23">
        <f t="shared" si="4"/>
        <v>10000008</v>
      </c>
      <c r="L32" s="94">
        <v>0</v>
      </c>
      <c r="M32" s="23">
        <f>J37</f>
        <v>15249992</v>
      </c>
    </row>
    <row r="33" spans="1:13" x14ac:dyDescent="0.2">
      <c r="A33" s="19"/>
      <c r="B33" s="22"/>
      <c r="C33" s="21"/>
      <c r="D33" s="22">
        <f>GL!D39</f>
        <v>0</v>
      </c>
      <c r="E33" s="21"/>
      <c r="F33" s="22">
        <f t="shared" si="1"/>
        <v>0</v>
      </c>
      <c r="G33" s="89">
        <f t="shared" si="2"/>
        <v>0</v>
      </c>
      <c r="H33" s="94">
        <v>0</v>
      </c>
      <c r="I33" s="23">
        <v>0</v>
      </c>
      <c r="J33" s="94">
        <f t="shared" si="5"/>
        <v>0</v>
      </c>
      <c r="K33" s="23">
        <f t="shared" si="4"/>
        <v>0</v>
      </c>
      <c r="L33" s="94">
        <v>0</v>
      </c>
      <c r="M33" s="23">
        <f t="shared" ref="M33:M35" si="7">I33-K33</f>
        <v>0</v>
      </c>
    </row>
    <row r="34" spans="1:13" ht="13.5" thickBot="1" x14ac:dyDescent="0.25">
      <c r="A34" s="24"/>
      <c r="B34" s="31"/>
      <c r="C34" s="32"/>
      <c r="D34" s="31"/>
      <c r="E34" s="32"/>
      <c r="F34" s="31"/>
      <c r="G34" s="90"/>
      <c r="H34" s="94">
        <v>0</v>
      </c>
      <c r="I34" s="23">
        <v>0</v>
      </c>
      <c r="J34" s="94">
        <f t="shared" ref="J34" si="8">F34-H34</f>
        <v>0</v>
      </c>
      <c r="K34" s="23">
        <f t="shared" ref="K34:K37" si="9">G34-I34</f>
        <v>0</v>
      </c>
      <c r="L34" s="94">
        <v>0</v>
      </c>
      <c r="M34" s="23">
        <f t="shared" si="7"/>
        <v>0</v>
      </c>
    </row>
    <row r="35" spans="1:13" s="33" customFormat="1" ht="18.75" customHeight="1" thickBot="1" x14ac:dyDescent="0.25">
      <c r="A35" s="34" t="s">
        <v>63</v>
      </c>
      <c r="B35" s="35">
        <f t="shared" ref="B35:G35" si="10">SUM(B16:B34)</f>
        <v>26500064</v>
      </c>
      <c r="C35" s="36">
        <f t="shared" si="10"/>
        <v>26500064</v>
      </c>
      <c r="D35" s="35">
        <f t="shared" si="10"/>
        <v>1250000</v>
      </c>
      <c r="E35" s="36">
        <f t="shared" si="10"/>
        <v>1250000</v>
      </c>
      <c r="F35" s="35">
        <f t="shared" si="10"/>
        <v>26500064</v>
      </c>
      <c r="G35" s="91">
        <f t="shared" si="10"/>
        <v>26500064</v>
      </c>
      <c r="H35" s="94">
        <v>0</v>
      </c>
      <c r="I35" s="23">
        <v>0</v>
      </c>
      <c r="J35" s="94">
        <v>0</v>
      </c>
      <c r="K35" s="23">
        <v>0</v>
      </c>
      <c r="L35" s="94">
        <v>0</v>
      </c>
      <c r="M35" s="23">
        <f t="shared" si="7"/>
        <v>0</v>
      </c>
    </row>
    <row r="36" spans="1:13" x14ac:dyDescent="0.2">
      <c r="A36" s="99" t="s">
        <v>104</v>
      </c>
      <c r="B36" s="100"/>
      <c r="C36" s="100"/>
      <c r="D36" s="100"/>
      <c r="E36" s="100"/>
      <c r="F36" s="100"/>
      <c r="G36" s="101"/>
      <c r="H36" s="94">
        <f>SUM(I20:I34)-SUM(H16:H33)</f>
        <v>6249992</v>
      </c>
      <c r="I36" s="23">
        <v>0</v>
      </c>
      <c r="J36" s="94">
        <v>0</v>
      </c>
      <c r="K36" s="23">
        <f>H36</f>
        <v>6249992</v>
      </c>
      <c r="L36" s="94">
        <v>0</v>
      </c>
      <c r="M36" s="23">
        <v>0</v>
      </c>
    </row>
    <row r="37" spans="1:13" ht="13.5" thickBot="1" x14ac:dyDescent="0.25">
      <c r="A37" s="102" t="s">
        <v>76</v>
      </c>
      <c r="B37" s="103"/>
      <c r="C37" s="103"/>
      <c r="D37" s="103"/>
      <c r="E37" s="103"/>
      <c r="F37" s="103"/>
      <c r="G37" s="104"/>
      <c r="H37" s="95">
        <v>0</v>
      </c>
      <c r="I37" s="96">
        <v>0</v>
      </c>
      <c r="J37" s="95">
        <f>SUM(K32:K36)-J30</f>
        <v>15249992</v>
      </c>
      <c r="K37" s="96">
        <f t="shared" si="9"/>
        <v>0</v>
      </c>
      <c r="L37" s="95">
        <v>0</v>
      </c>
      <c r="M37" s="96">
        <f t="shared" ref="M37" si="11">I37-K37</f>
        <v>0</v>
      </c>
    </row>
    <row r="38" spans="1:13" ht="13.5" thickBot="1" x14ac:dyDescent="0.25">
      <c r="C38" s="18"/>
      <c r="H38" s="97">
        <f>SUM(H19:H37)</f>
        <v>13000040</v>
      </c>
      <c r="I38" s="36">
        <f>SUM(I19:I37)</f>
        <v>13000040</v>
      </c>
      <c r="J38" s="97">
        <f>SUM(J19:J37)</f>
        <v>16250000</v>
      </c>
      <c r="K38" s="36">
        <f>SUM(K19:K37)</f>
        <v>16250000</v>
      </c>
      <c r="L38" s="97">
        <f>SUM(L15:L37)</f>
        <v>18750008</v>
      </c>
      <c r="M38" s="36">
        <f>SUM(M19:M37)</f>
        <v>18750008</v>
      </c>
    </row>
  </sheetData>
  <mergeCells count="9">
    <mergeCell ref="H13:I13"/>
    <mergeCell ref="L13:M13"/>
    <mergeCell ref="J13:K13"/>
    <mergeCell ref="A9:M9"/>
    <mergeCell ref="A10:M10"/>
    <mergeCell ref="A11:M11"/>
    <mergeCell ref="B13:C13"/>
    <mergeCell ref="D13:E13"/>
    <mergeCell ref="F13:G13"/>
  </mergeCells>
  <pageMargins left="0.27559055118110237" right="7.874015748031496E-2" top="7.874015748031496E-2" bottom="7.874015748031496E-2" header="0.31496062992125984" footer="0.31496062992125984"/>
  <pageSetup paperSize="9" scale="85" orientation="landscape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:C5"/>
    </sheetView>
  </sheetViews>
  <sheetFormatPr defaultRowHeight="12.75" x14ac:dyDescent="0.2"/>
  <cols>
    <col min="1" max="1" width="12.5703125" customWidth="1"/>
    <col min="2" max="2" width="28.5703125" customWidth="1"/>
    <col min="3" max="3" width="12.28515625" customWidth="1"/>
    <col min="4" max="4" width="27.28515625" customWidth="1"/>
    <col min="5" max="5" width="11" bestFit="1" customWidth="1"/>
  </cols>
  <sheetData>
    <row r="1" spans="1:5" x14ac:dyDescent="0.2">
      <c r="A1" s="4" t="s">
        <v>3</v>
      </c>
      <c r="B1" s="5"/>
    </row>
    <row r="2" spans="1:5" x14ac:dyDescent="0.2">
      <c r="A2" s="4" t="s">
        <v>4</v>
      </c>
      <c r="B2" s="5" t="s">
        <v>5</v>
      </c>
    </row>
    <row r="3" spans="1:5" x14ac:dyDescent="0.2">
      <c r="A3" s="4"/>
      <c r="B3" s="5"/>
    </row>
    <row r="4" spans="1:5" x14ac:dyDescent="0.2">
      <c r="A4" s="4"/>
      <c r="B4" s="5"/>
    </row>
    <row r="5" spans="1:5" x14ac:dyDescent="0.2">
      <c r="A5" s="4"/>
      <c r="B5" s="5"/>
    </row>
    <row r="8" spans="1:5" x14ac:dyDescent="0.2">
      <c r="B8" s="105" t="s">
        <v>67</v>
      </c>
      <c r="C8" s="105"/>
      <c r="D8" s="105"/>
      <c r="E8" s="105"/>
    </row>
    <row r="9" spans="1:5" x14ac:dyDescent="0.2">
      <c r="B9" s="105" t="s">
        <v>24</v>
      </c>
      <c r="C9" s="105"/>
      <c r="D9" s="105"/>
      <c r="E9" s="105"/>
    </row>
    <row r="10" spans="1:5" x14ac:dyDescent="0.2">
      <c r="B10" s="105" t="s">
        <v>68</v>
      </c>
      <c r="C10" s="105"/>
      <c r="D10" s="105"/>
      <c r="E10" s="105"/>
    </row>
    <row r="11" spans="1:5" ht="13.5" thickBot="1" x14ac:dyDescent="0.25"/>
    <row r="12" spans="1:5" x14ac:dyDescent="0.2">
      <c r="B12" s="42"/>
      <c r="C12" s="42"/>
      <c r="D12" s="43"/>
      <c r="E12" s="42"/>
    </row>
    <row r="13" spans="1:5" x14ac:dyDescent="0.2">
      <c r="B13" s="5" t="s">
        <v>69</v>
      </c>
      <c r="D13" s="44"/>
    </row>
    <row r="14" spans="1:5" x14ac:dyDescent="0.2">
      <c r="D14" s="45"/>
    </row>
    <row r="15" spans="1:5" x14ac:dyDescent="0.2">
      <c r="B15" s="5" t="s">
        <v>70</v>
      </c>
      <c r="D15" s="44" t="s">
        <v>72</v>
      </c>
    </row>
    <row r="16" spans="1:5" x14ac:dyDescent="0.2">
      <c r="B16" s="37" t="s">
        <v>29</v>
      </c>
      <c r="C16" s="16">
        <v>9749968</v>
      </c>
      <c r="D16" s="45" t="s">
        <v>61</v>
      </c>
      <c r="E16" s="16">
        <v>1500008</v>
      </c>
    </row>
    <row r="17" spans="2:5" x14ac:dyDescent="0.2">
      <c r="B17" s="37" t="s">
        <v>31</v>
      </c>
      <c r="C17" s="16">
        <v>500008</v>
      </c>
      <c r="D17" s="45" t="s">
        <v>41</v>
      </c>
      <c r="E17" s="16">
        <v>2000008</v>
      </c>
    </row>
    <row r="18" spans="2:5" x14ac:dyDescent="0.2">
      <c r="B18" s="37" t="s">
        <v>32</v>
      </c>
      <c r="C18" s="16">
        <v>500008</v>
      </c>
      <c r="D18" s="45"/>
    </row>
    <row r="19" spans="2:5" x14ac:dyDescent="0.2">
      <c r="B19" s="37" t="s">
        <v>36</v>
      </c>
      <c r="C19" s="16">
        <v>6000016</v>
      </c>
      <c r="D19" s="45"/>
    </row>
    <row r="20" spans="2:5" x14ac:dyDescent="0.2">
      <c r="D20" s="45"/>
    </row>
    <row r="21" spans="2:5" x14ac:dyDescent="0.2">
      <c r="B21" s="5" t="s">
        <v>71</v>
      </c>
      <c r="D21" s="44" t="s">
        <v>73</v>
      </c>
    </row>
    <row r="22" spans="2:5" x14ac:dyDescent="0.2">
      <c r="B22" t="s">
        <v>33</v>
      </c>
      <c r="C22" s="40">
        <v>2000008</v>
      </c>
      <c r="D22" s="46" t="s">
        <v>30</v>
      </c>
      <c r="E22" s="41">
        <f>'Lap Perubahan Modal'!E26</f>
        <v>15249992</v>
      </c>
    </row>
    <row r="23" spans="2:5" x14ac:dyDescent="0.2">
      <c r="D23" s="45"/>
    </row>
    <row r="24" spans="2:5" x14ac:dyDescent="0.2">
      <c r="D24" s="45"/>
    </row>
    <row r="25" spans="2:5" x14ac:dyDescent="0.2">
      <c r="C25" s="18">
        <f>SUM(C16:C24)</f>
        <v>18750008</v>
      </c>
      <c r="D25" s="45"/>
      <c r="E25" s="18">
        <f>SUM(E16:E24)</f>
        <v>18750008</v>
      </c>
    </row>
  </sheetData>
  <mergeCells count="3">
    <mergeCell ref="B8:E8"/>
    <mergeCell ref="B9:E9"/>
    <mergeCell ref="B10:E10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4" sqref="A4:B5"/>
    </sheetView>
  </sheetViews>
  <sheetFormatPr defaultRowHeight="12.75" x14ac:dyDescent="0.2"/>
  <cols>
    <col min="1" max="1" width="13.28515625" customWidth="1"/>
    <col min="2" max="2" width="37.28515625" customWidth="1"/>
    <col min="3" max="3" width="14.7109375" customWidth="1"/>
    <col min="4" max="4" width="15.42578125" customWidth="1"/>
  </cols>
  <sheetData>
    <row r="1" spans="1:4" x14ac:dyDescent="0.2">
      <c r="A1" s="4" t="s">
        <v>3</v>
      </c>
      <c r="B1" s="5"/>
    </row>
    <row r="2" spans="1:4" x14ac:dyDescent="0.2">
      <c r="A2" s="4" t="s">
        <v>4</v>
      </c>
      <c r="B2" s="5" t="s">
        <v>5</v>
      </c>
    </row>
    <row r="3" spans="1:4" x14ac:dyDescent="0.2">
      <c r="A3" s="4" t="s">
        <v>6</v>
      </c>
      <c r="B3" s="5" t="s">
        <v>7</v>
      </c>
    </row>
    <row r="4" spans="1:4" x14ac:dyDescent="0.2">
      <c r="A4" s="4"/>
      <c r="B4" s="5"/>
    </row>
    <row r="5" spans="1:4" x14ac:dyDescent="0.2">
      <c r="A5" s="4"/>
      <c r="B5" s="5"/>
    </row>
    <row r="8" spans="1:4" x14ac:dyDescent="0.2">
      <c r="B8" s="105" t="s">
        <v>109</v>
      </c>
      <c r="C8" s="105"/>
      <c r="D8" s="105"/>
    </row>
    <row r="9" spans="1:4" x14ac:dyDescent="0.2">
      <c r="B9" s="105" t="s">
        <v>24</v>
      </c>
      <c r="C9" s="105"/>
      <c r="D9" s="105"/>
    </row>
    <row r="10" spans="1:4" x14ac:dyDescent="0.2">
      <c r="B10" s="105" t="s">
        <v>35</v>
      </c>
      <c r="C10" s="105"/>
      <c r="D10" s="105"/>
    </row>
    <row r="13" spans="1:4" x14ac:dyDescent="0.2">
      <c r="B13" s="5" t="s">
        <v>34</v>
      </c>
      <c r="C13" s="5"/>
      <c r="D13" s="39">
        <f>'Neraca Saldo'!D20</f>
        <v>13000040</v>
      </c>
    </row>
    <row r="15" spans="1:4" x14ac:dyDescent="0.2">
      <c r="B15" t="s">
        <v>64</v>
      </c>
    </row>
    <row r="17" spans="2:4" x14ac:dyDescent="0.2">
      <c r="B17" s="37" t="s">
        <v>59</v>
      </c>
      <c r="C17" s="16">
        <v>400008</v>
      </c>
    </row>
    <row r="18" spans="2:4" x14ac:dyDescent="0.2">
      <c r="B18" s="37" t="s">
        <v>37</v>
      </c>
      <c r="C18" s="16">
        <v>4000016</v>
      </c>
    </row>
    <row r="19" spans="2:4" x14ac:dyDescent="0.2">
      <c r="B19" s="37" t="s">
        <v>60</v>
      </c>
      <c r="C19" s="16">
        <v>250008</v>
      </c>
    </row>
    <row r="20" spans="2:4" x14ac:dyDescent="0.2">
      <c r="B20" s="37" t="s">
        <v>38</v>
      </c>
      <c r="C20" s="16">
        <v>350008</v>
      </c>
    </row>
    <row r="21" spans="2:4" x14ac:dyDescent="0.2">
      <c r="B21" s="37" t="s">
        <v>39</v>
      </c>
      <c r="C21" s="16">
        <v>500008</v>
      </c>
    </row>
    <row r="22" spans="2:4" x14ac:dyDescent="0.2">
      <c r="B22" s="37" t="s">
        <v>43</v>
      </c>
      <c r="C22" s="16">
        <v>250000</v>
      </c>
    </row>
    <row r="23" spans="2:4" x14ac:dyDescent="0.2">
      <c r="B23" s="37" t="s">
        <v>62</v>
      </c>
      <c r="C23" s="16">
        <v>1000000</v>
      </c>
    </row>
    <row r="24" spans="2:4" x14ac:dyDescent="0.2">
      <c r="B24" s="37"/>
      <c r="C24" s="16"/>
    </row>
    <row r="25" spans="2:4" x14ac:dyDescent="0.2">
      <c r="B25" s="38" t="s">
        <v>65</v>
      </c>
      <c r="D25" s="39">
        <f>SUM(C17:C23)</f>
        <v>6750048</v>
      </c>
    </row>
    <row r="26" spans="2:4" x14ac:dyDescent="0.2">
      <c r="D26" s="39"/>
    </row>
    <row r="27" spans="2:4" x14ac:dyDescent="0.2">
      <c r="B27" s="5" t="s">
        <v>66</v>
      </c>
      <c r="C27" s="5"/>
      <c r="D27" s="39">
        <f>D13-D25</f>
        <v>6249992</v>
      </c>
    </row>
  </sheetData>
  <mergeCells count="3">
    <mergeCell ref="B8:D8"/>
    <mergeCell ref="B9:D9"/>
    <mergeCell ref="B10:D10"/>
  </mergeCell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>
      <selection activeCell="A4" sqref="A4:C6"/>
    </sheetView>
  </sheetViews>
  <sheetFormatPr defaultRowHeight="12.75" x14ac:dyDescent="0.2"/>
  <cols>
    <col min="1" max="1" width="12.140625" customWidth="1"/>
    <col min="2" max="2" width="43.85546875" customWidth="1"/>
    <col min="3" max="3" width="18.28515625" customWidth="1"/>
    <col min="4" max="4" width="16.7109375" customWidth="1"/>
  </cols>
  <sheetData>
    <row r="1" spans="1:4" x14ac:dyDescent="0.2">
      <c r="A1" s="5"/>
    </row>
    <row r="2" spans="1:4" x14ac:dyDescent="0.2">
      <c r="A2" s="4" t="s">
        <v>3</v>
      </c>
      <c r="B2" s="5"/>
    </row>
    <row r="3" spans="1:4" x14ac:dyDescent="0.2">
      <c r="A3" s="4" t="s">
        <v>4</v>
      </c>
      <c r="B3" s="5" t="s">
        <v>5</v>
      </c>
    </row>
    <row r="4" spans="1:4" x14ac:dyDescent="0.2">
      <c r="A4" s="4"/>
      <c r="B4" s="5"/>
    </row>
    <row r="5" spans="1:4" x14ac:dyDescent="0.2">
      <c r="A5" s="4"/>
      <c r="B5" s="5"/>
    </row>
    <row r="6" spans="1:4" x14ac:dyDescent="0.2">
      <c r="A6" s="4"/>
      <c r="B6" s="5"/>
    </row>
    <row r="9" spans="1:4" x14ac:dyDescent="0.2">
      <c r="B9" s="105" t="s">
        <v>77</v>
      </c>
      <c r="C9" s="105"/>
      <c r="D9" s="105"/>
    </row>
    <row r="10" spans="1:4" x14ac:dyDescent="0.2">
      <c r="B10" s="105" t="s">
        <v>24</v>
      </c>
      <c r="C10" s="105"/>
      <c r="D10" s="105"/>
    </row>
    <row r="11" spans="1:4" x14ac:dyDescent="0.2">
      <c r="B11" s="105" t="s">
        <v>78</v>
      </c>
      <c r="C11" s="105"/>
      <c r="D11" s="105"/>
    </row>
    <row r="12" spans="1:4" ht="13.5" thickBot="1" x14ac:dyDescent="0.25"/>
    <row r="13" spans="1:4" x14ac:dyDescent="0.2">
      <c r="B13" s="52"/>
      <c r="C13" s="42"/>
      <c r="D13" s="47"/>
    </row>
    <row r="14" spans="1:4" x14ac:dyDescent="0.2">
      <c r="B14" s="44" t="s">
        <v>111</v>
      </c>
      <c r="C14" s="37"/>
      <c r="D14" s="48"/>
    </row>
    <row r="15" spans="1:4" x14ac:dyDescent="0.2">
      <c r="B15" s="45" t="s">
        <v>34</v>
      </c>
      <c r="C15" s="16">
        <f>PL!D13</f>
        <v>13000040</v>
      </c>
      <c r="D15" s="48"/>
    </row>
    <row r="16" spans="1:4" x14ac:dyDescent="0.2">
      <c r="B16" s="45" t="s">
        <v>79</v>
      </c>
      <c r="C16" s="16">
        <f>-PL!D25</f>
        <v>-6750048</v>
      </c>
      <c r="D16" s="48"/>
    </row>
    <row r="17" spans="2:4" x14ac:dyDescent="0.2">
      <c r="B17" s="45" t="s">
        <v>89</v>
      </c>
      <c r="C17" s="16">
        <f>-('Neraca Lajur'!L17+'Neraca Lajur'!L18)</f>
        <v>-1000016</v>
      </c>
      <c r="D17" s="48"/>
    </row>
    <row r="18" spans="2:4" x14ac:dyDescent="0.2">
      <c r="B18" s="45" t="s">
        <v>87</v>
      </c>
      <c r="C18" s="16">
        <f>-Neraca!C19</f>
        <v>-6000016</v>
      </c>
      <c r="D18" s="48"/>
    </row>
    <row r="19" spans="2:4" x14ac:dyDescent="0.2">
      <c r="B19" s="45" t="s">
        <v>88</v>
      </c>
      <c r="C19" s="16">
        <f>Neraca!E16+Neraca!E17</f>
        <v>3500016</v>
      </c>
      <c r="D19" s="48"/>
    </row>
    <row r="20" spans="2:4" x14ac:dyDescent="0.2">
      <c r="B20" s="45"/>
      <c r="C20" s="16"/>
      <c r="D20" s="48"/>
    </row>
    <row r="21" spans="2:4" x14ac:dyDescent="0.2">
      <c r="B21" s="44" t="s">
        <v>80</v>
      </c>
      <c r="C21" s="41"/>
      <c r="D21" s="53">
        <f>SUM(C15:C20)</f>
        <v>2749976</v>
      </c>
    </row>
    <row r="22" spans="2:4" x14ac:dyDescent="0.2">
      <c r="B22" s="45"/>
      <c r="C22" s="37"/>
      <c r="D22" s="48"/>
    </row>
    <row r="23" spans="2:4" x14ac:dyDescent="0.2">
      <c r="B23" s="45" t="s">
        <v>83</v>
      </c>
      <c r="C23" s="37"/>
      <c r="D23" s="48"/>
    </row>
    <row r="24" spans="2:4" x14ac:dyDescent="0.2">
      <c r="B24" s="45" t="s">
        <v>84</v>
      </c>
      <c r="C24" s="16">
        <v>-2000008</v>
      </c>
      <c r="D24" s="48"/>
    </row>
    <row r="25" spans="2:4" x14ac:dyDescent="0.2">
      <c r="B25" s="44" t="s">
        <v>85</v>
      </c>
      <c r="C25" s="37"/>
      <c r="D25" s="53">
        <f>C24</f>
        <v>-2000008</v>
      </c>
    </row>
    <row r="26" spans="2:4" x14ac:dyDescent="0.2">
      <c r="B26" s="45"/>
      <c r="C26" s="37"/>
      <c r="D26" s="48"/>
    </row>
    <row r="27" spans="2:4" x14ac:dyDescent="0.2">
      <c r="B27" s="45" t="s">
        <v>81</v>
      </c>
      <c r="C27" s="37"/>
      <c r="D27" s="48"/>
    </row>
    <row r="28" spans="2:4" x14ac:dyDescent="0.2">
      <c r="B28" s="45" t="s">
        <v>30</v>
      </c>
      <c r="C28" s="16">
        <v>10000008</v>
      </c>
      <c r="D28" s="48"/>
    </row>
    <row r="29" spans="2:4" x14ac:dyDescent="0.2">
      <c r="B29" s="45" t="s">
        <v>40</v>
      </c>
      <c r="C29" s="16">
        <v>-1000008</v>
      </c>
      <c r="D29" s="48"/>
    </row>
    <row r="30" spans="2:4" x14ac:dyDescent="0.2">
      <c r="B30" s="44" t="s">
        <v>82</v>
      </c>
      <c r="C30" s="16"/>
      <c r="D30" s="53">
        <f>SUM(C28:C29)</f>
        <v>9000000</v>
      </c>
    </row>
    <row r="31" spans="2:4" x14ac:dyDescent="0.2">
      <c r="B31" s="45"/>
      <c r="C31" s="37"/>
      <c r="D31" s="48"/>
    </row>
    <row r="32" spans="2:4" ht="13.5" thickBot="1" x14ac:dyDescent="0.25">
      <c r="B32" s="50" t="s">
        <v>86</v>
      </c>
      <c r="C32" s="10"/>
      <c r="D32" s="51">
        <f>SUM(D21:D31)</f>
        <v>9749968</v>
      </c>
    </row>
  </sheetData>
  <mergeCells count="3">
    <mergeCell ref="B9:D9"/>
    <mergeCell ref="B10:D10"/>
    <mergeCell ref="B11:D11"/>
  </mergeCell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A4" sqref="A4:D4"/>
    </sheetView>
  </sheetViews>
  <sheetFormatPr defaultRowHeight="12.75" x14ac:dyDescent="0.2"/>
  <cols>
    <col min="1" max="1" width="14.85546875" customWidth="1"/>
    <col min="2" max="2" width="5.85546875" customWidth="1"/>
    <col min="3" max="3" width="26.85546875" customWidth="1"/>
    <col min="4" max="4" width="15.42578125" customWidth="1"/>
    <col min="5" max="5" width="16" customWidth="1"/>
    <col min="6" max="6" width="11" bestFit="1" customWidth="1"/>
  </cols>
  <sheetData>
    <row r="1" spans="1:5" x14ac:dyDescent="0.2">
      <c r="A1" s="5"/>
    </row>
    <row r="2" spans="1:5" x14ac:dyDescent="0.2">
      <c r="A2" s="4" t="s">
        <v>3</v>
      </c>
      <c r="B2" s="5"/>
      <c r="C2" s="5"/>
      <c r="D2" s="5"/>
    </row>
    <row r="3" spans="1:5" x14ac:dyDescent="0.2">
      <c r="A3" s="4" t="s">
        <v>4</v>
      </c>
      <c r="B3" s="5" t="s">
        <v>5</v>
      </c>
      <c r="C3" s="5"/>
      <c r="D3" s="5"/>
    </row>
    <row r="4" spans="1:5" x14ac:dyDescent="0.2">
      <c r="A4" s="4" t="s">
        <v>6</v>
      </c>
      <c r="B4" s="5" t="s">
        <v>112</v>
      </c>
      <c r="C4" s="5"/>
      <c r="D4" s="5"/>
    </row>
    <row r="5" spans="1:5" x14ac:dyDescent="0.2">
      <c r="A5" s="4"/>
      <c r="B5" s="5"/>
      <c r="C5" s="5"/>
      <c r="D5" s="5"/>
    </row>
    <row r="6" spans="1:5" x14ac:dyDescent="0.2">
      <c r="A6" s="4"/>
      <c r="B6" s="5"/>
      <c r="C6" s="5"/>
      <c r="D6" s="5"/>
    </row>
    <row r="9" spans="1:5" x14ac:dyDescent="0.2">
      <c r="B9" s="105" t="s">
        <v>74</v>
      </c>
      <c r="C9" s="105"/>
      <c r="D9" s="105"/>
      <c r="E9" s="105"/>
    </row>
    <row r="10" spans="1:5" x14ac:dyDescent="0.2">
      <c r="B10" s="105" t="s">
        <v>24</v>
      </c>
      <c r="C10" s="105"/>
      <c r="D10" s="105"/>
      <c r="E10" s="105"/>
    </row>
    <row r="11" spans="1:5" x14ac:dyDescent="0.2">
      <c r="B11" s="105" t="s">
        <v>68</v>
      </c>
      <c r="C11" s="105"/>
      <c r="D11" s="105"/>
      <c r="E11" s="105"/>
    </row>
    <row r="12" spans="1:5" ht="13.5" thickBot="1" x14ac:dyDescent="0.25"/>
    <row r="13" spans="1:5" x14ac:dyDescent="0.2">
      <c r="B13" s="43"/>
      <c r="C13" s="42"/>
      <c r="D13" s="42"/>
      <c r="E13" s="47"/>
    </row>
    <row r="14" spans="1:5" x14ac:dyDescent="0.2">
      <c r="B14" s="44" t="s">
        <v>94</v>
      </c>
      <c r="C14" s="80"/>
      <c r="D14" s="80"/>
      <c r="E14" s="53">
        <f>'Neraca Saldo'!D29</f>
        <v>10000008</v>
      </c>
    </row>
    <row r="15" spans="1:5" x14ac:dyDescent="0.2">
      <c r="B15" s="44"/>
      <c r="C15" s="80"/>
      <c r="D15" s="80"/>
      <c r="E15" s="53"/>
    </row>
    <row r="16" spans="1:5" x14ac:dyDescent="0.2">
      <c r="B16" s="44" t="s">
        <v>91</v>
      </c>
      <c r="C16" s="80"/>
      <c r="D16" s="80"/>
      <c r="E16" s="53"/>
    </row>
    <row r="17" spans="2:5" x14ac:dyDescent="0.2">
      <c r="B17" s="45"/>
      <c r="C17" s="82" t="s">
        <v>92</v>
      </c>
      <c r="D17" s="84">
        <v>0</v>
      </c>
      <c r="E17" s="48"/>
    </row>
    <row r="18" spans="2:5" x14ac:dyDescent="0.2">
      <c r="B18" s="45"/>
      <c r="C18" s="82" t="s">
        <v>75</v>
      </c>
      <c r="D18" s="83">
        <v>6249992</v>
      </c>
      <c r="E18" s="49"/>
    </row>
    <row r="19" spans="2:5" x14ac:dyDescent="0.2">
      <c r="B19" s="45"/>
      <c r="C19" s="37"/>
      <c r="D19" s="37"/>
      <c r="E19" s="81">
        <f>SUM(D17:D18)</f>
        <v>6249992</v>
      </c>
    </row>
    <row r="20" spans="2:5" x14ac:dyDescent="0.2">
      <c r="B20" s="45"/>
      <c r="C20" s="37"/>
      <c r="D20" s="37"/>
      <c r="E20" s="49">
        <f>SUM(E14:E19)</f>
        <v>16250000</v>
      </c>
    </row>
    <row r="21" spans="2:5" x14ac:dyDescent="0.2">
      <c r="B21" s="44" t="s">
        <v>93</v>
      </c>
      <c r="C21" s="37"/>
      <c r="D21" s="37"/>
      <c r="E21" s="48"/>
    </row>
    <row r="22" spans="2:5" x14ac:dyDescent="0.2">
      <c r="B22" s="45"/>
      <c r="C22" s="82" t="s">
        <v>40</v>
      </c>
      <c r="D22" s="83">
        <v>1000008</v>
      </c>
      <c r="E22" s="49"/>
    </row>
    <row r="23" spans="2:5" x14ac:dyDescent="0.2">
      <c r="B23" s="45"/>
      <c r="C23" s="37"/>
      <c r="D23" s="37"/>
      <c r="E23" s="81">
        <f>SUM(D21:D22)</f>
        <v>1000008</v>
      </c>
    </row>
    <row r="24" spans="2:5" x14ac:dyDescent="0.2">
      <c r="B24" s="45"/>
      <c r="C24" s="37"/>
      <c r="D24" s="37"/>
      <c r="E24" s="49"/>
    </row>
    <row r="25" spans="2:5" x14ac:dyDescent="0.2">
      <c r="B25" s="45"/>
      <c r="C25" s="37"/>
      <c r="D25" s="37"/>
      <c r="E25" s="48"/>
    </row>
    <row r="26" spans="2:5" x14ac:dyDescent="0.2">
      <c r="B26" s="44" t="s">
        <v>95</v>
      </c>
      <c r="C26" s="80"/>
      <c r="D26" s="80"/>
      <c r="E26" s="53">
        <f>E20-E23</f>
        <v>15249992</v>
      </c>
    </row>
    <row r="27" spans="2:5" x14ac:dyDescent="0.2">
      <c r="B27" s="45"/>
      <c r="C27" s="37"/>
      <c r="D27" s="37"/>
      <c r="E27" s="48"/>
    </row>
    <row r="28" spans="2:5" ht="13.5" thickBot="1" x14ac:dyDescent="0.25">
      <c r="B28" s="54"/>
      <c r="C28" s="7"/>
      <c r="D28" s="7"/>
      <c r="E28" s="55"/>
    </row>
  </sheetData>
  <mergeCells count="3">
    <mergeCell ref="B9:E9"/>
    <mergeCell ref="B10:E10"/>
    <mergeCell ref="B11:E1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SOAL</vt:lpstr>
      <vt:lpstr>JURNAL</vt:lpstr>
      <vt:lpstr>GL</vt:lpstr>
      <vt:lpstr>Neraca Saldo</vt:lpstr>
      <vt:lpstr>Neraca Lajur</vt:lpstr>
      <vt:lpstr>Neraca</vt:lpstr>
      <vt:lpstr>PL</vt:lpstr>
      <vt:lpstr>Cash Flow</vt:lpstr>
      <vt:lpstr>Lap Perubahan Modal</vt:lpstr>
    </vt:vector>
  </TitlesOfParts>
  <Company>PERSONAL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PILIH DOSEN</cp:lastModifiedBy>
  <cp:lastPrinted>2013-05-02T10:37:09Z</cp:lastPrinted>
  <dcterms:created xsi:type="dcterms:W3CDTF">2013-04-26T14:59:53Z</dcterms:created>
  <dcterms:modified xsi:type="dcterms:W3CDTF">2013-10-18T03:02:55Z</dcterms:modified>
</cp:coreProperties>
</file>